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330" windowWidth="20730" windowHeight="9690" tabRatio="699" activeTab="15"/>
  </bookViews>
  <sheets>
    <sheet name="перечень блюд" sheetId="11" r:id="rId1"/>
    <sheet name="Пищевая ценность" sheetId="4" r:id="rId2"/>
    <sheet name="день 1" sheetId="7" r:id="rId3"/>
    <sheet name="день 2" sheetId="3" r:id="rId4"/>
    <sheet name="день 3" sheetId="5" r:id="rId5"/>
    <sheet name="день 4" sheetId="6" r:id="rId6"/>
    <sheet name="день 5 " sheetId="10" r:id="rId7"/>
    <sheet name="день 6" sheetId="9" r:id="rId8"/>
    <sheet name="день 7" sheetId="8" r:id="rId9"/>
    <sheet name="день 8" sheetId="13" r:id="rId10"/>
    <sheet name="день 9" sheetId="14" r:id="rId11"/>
    <sheet name="день 10" sheetId="15" r:id="rId12"/>
    <sheet name="день 11 " sheetId="17" r:id="rId13"/>
    <sheet name="день 12" sheetId="18" r:id="rId14"/>
    <sheet name="день 13" sheetId="19" r:id="rId15"/>
    <sheet name="день 14" sheetId="20" r:id="rId16"/>
  </sheets>
  <externalReferences>
    <externalReference r:id="rId17"/>
    <externalReference r:id="rId18"/>
  </externalReferences>
  <definedNames>
    <definedName name="_1_день" localSheetId="2">'день 1'!$E$46</definedName>
    <definedName name="_1_день" localSheetId="11">'день 10'!$E$44</definedName>
    <definedName name="_1_день" localSheetId="12">'день 11 '!$E$46</definedName>
    <definedName name="_1_день" localSheetId="13">'день 12'!$E$44</definedName>
    <definedName name="_1_день" localSheetId="14">'день 13'!$E$46</definedName>
    <definedName name="_1_день" localSheetId="15">'день 14'!$E$44</definedName>
    <definedName name="_1_день" localSheetId="4">'день 3'!$E$44</definedName>
    <definedName name="_1_день" localSheetId="5">'день 4'!$E$46</definedName>
    <definedName name="_1_день" localSheetId="6">'день 5 '!$E$46</definedName>
    <definedName name="_1_день" localSheetId="7">'день 6'!$E$44</definedName>
    <definedName name="_1_день" localSheetId="8">'день 7'!$E$45</definedName>
    <definedName name="_1_день" localSheetId="9">'день 8'!$E$44</definedName>
    <definedName name="_1_день" localSheetId="10">'день 9'!$E$44</definedName>
    <definedName name="_1_день">'день 2'!$E$44</definedName>
    <definedName name="_7_день" localSheetId="15">'день 11 '!$E$46</definedName>
    <definedName name="_7_день">'день 5 '!$E$46</definedName>
    <definedName name="День__первый" localSheetId="15">#REF!</definedName>
    <definedName name="День__первый">'день 1'!$A$1</definedName>
    <definedName name="_xlnm.Print_Area" localSheetId="2">'день 1'!$A$1:$P$47</definedName>
    <definedName name="_xlnm.Print_Area" localSheetId="3">'день 2'!$A$1:$P$45</definedName>
    <definedName name="_xlnm.Print_Area" localSheetId="1">'Пищевая ценность'!$A$1:$M$35</definedName>
  </definedNames>
  <calcPr calcId="144525"/>
</workbook>
</file>

<file path=xl/calcChain.xml><?xml version="1.0" encoding="utf-8"?>
<calcChain xmlns="http://schemas.openxmlformats.org/spreadsheetml/2006/main">
  <c r="E8" i="20" l="1"/>
  <c r="F8" i="20"/>
  <c r="G8" i="20"/>
  <c r="H8" i="20"/>
  <c r="I8" i="20"/>
  <c r="J8" i="20"/>
  <c r="K8" i="20"/>
  <c r="L8" i="20"/>
  <c r="M8" i="20"/>
  <c r="N8" i="20"/>
  <c r="O8" i="20"/>
  <c r="P8" i="20"/>
  <c r="E18" i="20"/>
  <c r="F18" i="20"/>
  <c r="F44" i="20" s="1"/>
  <c r="G18" i="20"/>
  <c r="H18" i="20"/>
  <c r="H44" i="20" s="1"/>
  <c r="I18" i="20"/>
  <c r="J18" i="20"/>
  <c r="J44" i="20" s="1"/>
  <c r="K18" i="20"/>
  <c r="L18" i="20"/>
  <c r="L44" i="20" s="1"/>
  <c r="M18" i="20"/>
  <c r="N18" i="20"/>
  <c r="N44" i="20" s="1"/>
  <c r="O18" i="20"/>
  <c r="P18" i="20"/>
  <c r="P44" i="20" s="1"/>
  <c r="E19" i="20"/>
  <c r="F19" i="20"/>
  <c r="F45" i="20" s="1"/>
  <c r="G19" i="20"/>
  <c r="H19" i="20"/>
  <c r="I19" i="20"/>
  <c r="I45" i="20" s="1"/>
  <c r="J19" i="20"/>
  <c r="J45" i="20" s="1"/>
  <c r="K19" i="20"/>
  <c r="L19" i="20"/>
  <c r="M19" i="20"/>
  <c r="M45" i="20" s="1"/>
  <c r="N19" i="20"/>
  <c r="N45" i="20" s="1"/>
  <c r="O19" i="20"/>
  <c r="P19" i="20"/>
  <c r="E22" i="20"/>
  <c r="F22" i="20"/>
  <c r="G22" i="20"/>
  <c r="H22" i="20"/>
  <c r="H34" i="20" s="1"/>
  <c r="I22" i="20"/>
  <c r="J22" i="20"/>
  <c r="K22" i="20"/>
  <c r="L22" i="20"/>
  <c r="M22" i="20"/>
  <c r="N22" i="20"/>
  <c r="O22" i="20"/>
  <c r="P22" i="20"/>
  <c r="H33" i="20"/>
  <c r="E39" i="20"/>
  <c r="F39" i="20"/>
  <c r="G39" i="20"/>
  <c r="H39" i="20"/>
  <c r="H43" i="20" s="1"/>
  <c r="I39" i="20"/>
  <c r="J39" i="20"/>
  <c r="K39" i="20"/>
  <c r="L39" i="20"/>
  <c r="M39" i="20"/>
  <c r="N39" i="20"/>
  <c r="O39" i="20"/>
  <c r="P39" i="20"/>
  <c r="H42" i="20"/>
  <c r="E44" i="20"/>
  <c r="G44" i="20"/>
  <c r="I44" i="20"/>
  <c r="K44" i="20"/>
  <c r="M44" i="20"/>
  <c r="O44" i="20"/>
  <c r="E45" i="20"/>
  <c r="G45" i="20"/>
  <c r="K45" i="20"/>
  <c r="L45" i="20"/>
  <c r="O45" i="20"/>
  <c r="P45" i="20"/>
  <c r="E18" i="19"/>
  <c r="F18" i="19"/>
  <c r="G18" i="19"/>
  <c r="H18" i="19"/>
  <c r="I18" i="19"/>
  <c r="J18" i="19"/>
  <c r="K18" i="19"/>
  <c r="L18" i="19"/>
  <c r="M18" i="19"/>
  <c r="N18" i="19"/>
  <c r="O18" i="19"/>
  <c r="P18" i="19"/>
  <c r="E19" i="19"/>
  <c r="F19" i="19"/>
  <c r="G19" i="19"/>
  <c r="H19" i="19"/>
  <c r="I19" i="19"/>
  <c r="J19" i="19"/>
  <c r="K19" i="19"/>
  <c r="L19" i="19"/>
  <c r="M19" i="19"/>
  <c r="N19" i="19"/>
  <c r="O19" i="19"/>
  <c r="P19" i="19"/>
  <c r="H33" i="19"/>
  <c r="H34" i="19"/>
  <c r="H44" i="19"/>
  <c r="H46" i="19" s="1"/>
  <c r="H45" i="19"/>
  <c r="E46" i="19"/>
  <c r="F46" i="19"/>
  <c r="G46" i="19"/>
  <c r="I46" i="19"/>
  <c r="J46" i="19"/>
  <c r="K46" i="19"/>
  <c r="L46" i="19"/>
  <c r="M46" i="19"/>
  <c r="N46" i="19"/>
  <c r="O46" i="19"/>
  <c r="P46" i="19"/>
  <c r="E47" i="19"/>
  <c r="F47" i="19"/>
  <c r="G47" i="19"/>
  <c r="H47" i="19"/>
  <c r="I47" i="19"/>
  <c r="J47" i="19"/>
  <c r="K47" i="19"/>
  <c r="L47" i="19"/>
  <c r="M47" i="19"/>
  <c r="N47" i="19"/>
  <c r="O47" i="19"/>
  <c r="P47" i="19"/>
  <c r="E18" i="18"/>
  <c r="F18" i="18"/>
  <c r="G18" i="18"/>
  <c r="H18" i="18"/>
  <c r="I18" i="18"/>
  <c r="J18" i="18"/>
  <c r="K18" i="18"/>
  <c r="L18" i="18"/>
  <c r="M18" i="18"/>
  <c r="N18" i="18"/>
  <c r="O18" i="18"/>
  <c r="P18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H33" i="18"/>
  <c r="H34" i="18"/>
  <c r="H42" i="18"/>
  <c r="H44" i="18" s="1"/>
  <c r="H43" i="18"/>
  <c r="E44" i="18"/>
  <c r="F44" i="18"/>
  <c r="G44" i="18"/>
  <c r="I44" i="18"/>
  <c r="J44" i="18"/>
  <c r="K44" i="18"/>
  <c r="L44" i="18"/>
  <c r="M44" i="18"/>
  <c r="N44" i="18"/>
  <c r="O44" i="18"/>
  <c r="P44" i="18"/>
  <c r="E45" i="18"/>
  <c r="F45" i="18"/>
  <c r="G45" i="18"/>
  <c r="H45" i="18"/>
  <c r="I45" i="18"/>
  <c r="J45" i="18"/>
  <c r="K45" i="18"/>
  <c r="L45" i="18"/>
  <c r="M45" i="18"/>
  <c r="N45" i="18"/>
  <c r="O45" i="18"/>
  <c r="P45" i="18"/>
  <c r="E18" i="17"/>
  <c r="E46" i="17" s="1"/>
  <c r="F18" i="17"/>
  <c r="G18" i="17"/>
  <c r="H18" i="17"/>
  <c r="H46" i="17" s="1"/>
  <c r="I18" i="17"/>
  <c r="J18" i="17"/>
  <c r="K18" i="17"/>
  <c r="L18" i="17"/>
  <c r="M18" i="17"/>
  <c r="N18" i="17"/>
  <c r="O18" i="17"/>
  <c r="P18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E22" i="17"/>
  <c r="F22" i="17"/>
  <c r="G22" i="17"/>
  <c r="H22" i="17"/>
  <c r="H34" i="17" s="1"/>
  <c r="H47" i="17" s="1"/>
  <c r="I22" i="17"/>
  <c r="J22" i="17"/>
  <c r="K22" i="17"/>
  <c r="L22" i="17"/>
  <c r="M22" i="17"/>
  <c r="N22" i="17"/>
  <c r="O22" i="17"/>
  <c r="P22" i="17"/>
  <c r="H33" i="17"/>
  <c r="H44" i="17"/>
  <c r="H45" i="17"/>
  <c r="F46" i="17"/>
  <c r="G46" i="17"/>
  <c r="I46" i="17"/>
  <c r="J46" i="17"/>
  <c r="K46" i="17"/>
  <c r="L46" i="17"/>
  <c r="M46" i="17"/>
  <c r="N46" i="17"/>
  <c r="O46" i="17"/>
  <c r="P46" i="17"/>
  <c r="E47" i="17"/>
  <c r="F47" i="17"/>
  <c r="G47" i="17"/>
  <c r="I47" i="17"/>
  <c r="J47" i="17"/>
  <c r="K47" i="17"/>
  <c r="L47" i="17"/>
  <c r="M47" i="17"/>
  <c r="N47" i="17"/>
  <c r="O47" i="17"/>
  <c r="P47" i="17"/>
  <c r="H45" i="20" l="1"/>
  <c r="P7" i="6"/>
  <c r="O7" i="6"/>
  <c r="N7" i="6"/>
  <c r="M7" i="6"/>
  <c r="L7" i="6"/>
  <c r="K7" i="6"/>
  <c r="J7" i="6"/>
  <c r="I7" i="6"/>
  <c r="H7" i="6"/>
  <c r="G7" i="6"/>
  <c r="F7" i="6"/>
  <c r="E7" i="6"/>
  <c r="P26" i="3" l="1"/>
  <c r="O26" i="3"/>
  <c r="N26" i="3"/>
  <c r="M26" i="3"/>
  <c r="L26" i="3"/>
  <c r="K26" i="3"/>
  <c r="J26" i="3"/>
  <c r="I26" i="3"/>
  <c r="P25" i="3"/>
  <c r="O25" i="3"/>
  <c r="N25" i="3"/>
  <c r="M25" i="3"/>
  <c r="L25" i="3"/>
  <c r="K25" i="3"/>
  <c r="J25" i="3"/>
  <c r="I25" i="3"/>
  <c r="F9" i="14" l="1"/>
  <c r="G9" i="14"/>
  <c r="H9" i="14"/>
  <c r="I9" i="14"/>
  <c r="J9" i="14"/>
  <c r="K9" i="14"/>
  <c r="L9" i="14"/>
  <c r="M9" i="14"/>
  <c r="N9" i="14"/>
  <c r="O9" i="14"/>
  <c r="P9" i="14"/>
  <c r="E9" i="14"/>
  <c r="F22" i="5" l="1"/>
  <c r="G22" i="5"/>
  <c r="H22" i="5"/>
  <c r="I22" i="5"/>
  <c r="J22" i="5"/>
  <c r="K22" i="5"/>
  <c r="L22" i="5"/>
  <c r="M22" i="5"/>
  <c r="N22" i="5"/>
  <c r="O22" i="5"/>
  <c r="P22" i="5"/>
  <c r="E22" i="5"/>
  <c r="F9" i="15" l="1"/>
  <c r="G9" i="15"/>
  <c r="H9" i="15"/>
  <c r="I9" i="15"/>
  <c r="J9" i="15"/>
  <c r="K9" i="15"/>
  <c r="L9" i="15"/>
  <c r="M9" i="15"/>
  <c r="N9" i="15"/>
  <c r="O9" i="15"/>
  <c r="P9" i="15"/>
  <c r="E8" i="15"/>
  <c r="E9" i="15" s="1"/>
  <c r="F28" i="5"/>
  <c r="G28" i="5"/>
  <c r="H28" i="5"/>
  <c r="I28" i="5"/>
  <c r="J28" i="5"/>
  <c r="K28" i="5"/>
  <c r="L28" i="5"/>
  <c r="M28" i="5"/>
  <c r="N28" i="5"/>
  <c r="O28" i="5"/>
  <c r="P28" i="5"/>
  <c r="E28" i="5"/>
  <c r="F22" i="13"/>
  <c r="G22" i="13"/>
  <c r="H22" i="13"/>
  <c r="I22" i="13"/>
  <c r="J22" i="13"/>
  <c r="K22" i="13"/>
  <c r="L22" i="13"/>
  <c r="M22" i="13"/>
  <c r="N22" i="13"/>
  <c r="O22" i="13"/>
  <c r="P22" i="13"/>
  <c r="E22" i="13"/>
  <c r="F24" i="6"/>
  <c r="G24" i="6"/>
  <c r="H24" i="6"/>
  <c r="I24" i="6"/>
  <c r="J24" i="6"/>
  <c r="K24" i="6"/>
  <c r="L24" i="6"/>
  <c r="M24" i="6"/>
  <c r="N24" i="6"/>
  <c r="O24" i="6"/>
  <c r="P24" i="6"/>
  <c r="E24" i="6"/>
  <c r="F22" i="7"/>
  <c r="G22" i="7"/>
  <c r="H22" i="7"/>
  <c r="I22" i="7"/>
  <c r="J22" i="7"/>
  <c r="K22" i="7"/>
  <c r="L22" i="7"/>
  <c r="M22" i="7"/>
  <c r="N22" i="7"/>
  <c r="O22" i="7"/>
  <c r="P22" i="7"/>
  <c r="E22" i="7"/>
  <c r="P84" i="11"/>
  <c r="J84" i="11"/>
  <c r="I84" i="11"/>
  <c r="H84" i="11"/>
  <c r="G84" i="11"/>
  <c r="F84" i="11"/>
  <c r="E84" i="11"/>
  <c r="H33" i="5" l="1"/>
  <c r="H34" i="5"/>
  <c r="F8" i="13"/>
  <c r="G8" i="13"/>
  <c r="H8" i="13"/>
  <c r="I8" i="13"/>
  <c r="J8" i="13"/>
  <c r="K8" i="13"/>
  <c r="L8" i="13"/>
  <c r="M8" i="13"/>
  <c r="N8" i="13"/>
  <c r="O8" i="13"/>
  <c r="P8" i="13"/>
  <c r="E8" i="13"/>
  <c r="F8" i="7" l="1"/>
  <c r="G8" i="7"/>
  <c r="H8" i="7"/>
  <c r="I8" i="7"/>
  <c r="J8" i="7"/>
  <c r="K8" i="7"/>
  <c r="L8" i="7"/>
  <c r="M8" i="7"/>
  <c r="N8" i="7"/>
  <c r="O8" i="7"/>
  <c r="P8" i="7"/>
  <c r="E8" i="7"/>
  <c r="F40" i="6"/>
  <c r="G40" i="6"/>
  <c r="H40" i="6"/>
  <c r="I40" i="6"/>
  <c r="J40" i="6"/>
  <c r="K40" i="6"/>
  <c r="L40" i="6"/>
  <c r="M40" i="6"/>
  <c r="N40" i="6"/>
  <c r="O40" i="6"/>
  <c r="P40" i="6"/>
  <c r="E40" i="6"/>
  <c r="F39" i="14"/>
  <c r="G39" i="14"/>
  <c r="H39" i="14"/>
  <c r="I39" i="14"/>
  <c r="J39" i="14"/>
  <c r="K39" i="14"/>
  <c r="L39" i="14"/>
  <c r="M39" i="14"/>
  <c r="N39" i="14"/>
  <c r="O39" i="14"/>
  <c r="P39" i="14"/>
  <c r="E39" i="14"/>
  <c r="F39" i="3"/>
  <c r="G39" i="3"/>
  <c r="H39" i="3"/>
  <c r="I39" i="3"/>
  <c r="J39" i="3"/>
  <c r="K39" i="3"/>
  <c r="L39" i="3"/>
  <c r="M39" i="3"/>
  <c r="N39" i="3"/>
  <c r="O39" i="3"/>
  <c r="P39" i="3"/>
  <c r="E39" i="3"/>
  <c r="F39" i="13"/>
  <c r="G39" i="13"/>
  <c r="H39" i="13"/>
  <c r="I39" i="13"/>
  <c r="J39" i="13"/>
  <c r="K39" i="13"/>
  <c r="L39" i="13"/>
  <c r="M39" i="13"/>
  <c r="N39" i="13"/>
  <c r="O39" i="13"/>
  <c r="P39" i="13"/>
  <c r="E39" i="13"/>
  <c r="F39" i="15"/>
  <c r="G39" i="15"/>
  <c r="H39" i="15"/>
  <c r="I39" i="15"/>
  <c r="J39" i="15"/>
  <c r="K39" i="15"/>
  <c r="L39" i="15"/>
  <c r="M39" i="15"/>
  <c r="N39" i="15"/>
  <c r="O39" i="15"/>
  <c r="P39" i="15"/>
  <c r="E39" i="15"/>
  <c r="H43" i="15"/>
  <c r="H42" i="15"/>
  <c r="H34" i="15"/>
  <c r="H33" i="15"/>
  <c r="P18" i="15"/>
  <c r="P44" i="15" s="1"/>
  <c r="M14" i="4" s="1"/>
  <c r="O18" i="15"/>
  <c r="O44" i="15" s="1"/>
  <c r="L14" i="4" s="1"/>
  <c r="N18" i="15"/>
  <c r="N44" i="15" s="1"/>
  <c r="K14" i="4" s="1"/>
  <c r="M18" i="15"/>
  <c r="M44" i="15" s="1"/>
  <c r="J14" i="4" s="1"/>
  <c r="L18" i="15"/>
  <c r="L44" i="15" s="1"/>
  <c r="I14" i="4" s="1"/>
  <c r="K18" i="15"/>
  <c r="K44" i="15" s="1"/>
  <c r="H14" i="4" s="1"/>
  <c r="J18" i="15"/>
  <c r="J44" i="15" s="1"/>
  <c r="G14" i="4" s="1"/>
  <c r="I18" i="15"/>
  <c r="I44" i="15" s="1"/>
  <c r="F14" i="4" s="1"/>
  <c r="H18" i="15"/>
  <c r="G18" i="15"/>
  <c r="G44" i="15" s="1"/>
  <c r="D14" i="4" s="1"/>
  <c r="F18" i="15"/>
  <c r="F44" i="15" s="1"/>
  <c r="C14" i="4" s="1"/>
  <c r="E18" i="15"/>
  <c r="E44" i="15" s="1"/>
  <c r="B14" i="4" s="1"/>
  <c r="P19" i="15"/>
  <c r="P45" i="15" s="1"/>
  <c r="M33" i="4" s="1"/>
  <c r="O19" i="15"/>
  <c r="O45" i="15" s="1"/>
  <c r="L33" i="4" s="1"/>
  <c r="N19" i="15"/>
  <c r="N45" i="15" s="1"/>
  <c r="K33" i="4" s="1"/>
  <c r="M19" i="15"/>
  <c r="M45" i="15" s="1"/>
  <c r="J33" i="4" s="1"/>
  <c r="L19" i="15"/>
  <c r="L45" i="15" s="1"/>
  <c r="I33" i="4" s="1"/>
  <c r="K19" i="15"/>
  <c r="K45" i="15" s="1"/>
  <c r="H33" i="4" s="1"/>
  <c r="J19" i="15"/>
  <c r="J45" i="15" s="1"/>
  <c r="G33" i="4" s="1"/>
  <c r="I19" i="15"/>
  <c r="I45" i="15" s="1"/>
  <c r="F33" i="4" s="1"/>
  <c r="H19" i="15"/>
  <c r="G19" i="15"/>
  <c r="G45" i="15" s="1"/>
  <c r="D33" i="4" s="1"/>
  <c r="F19" i="15"/>
  <c r="F45" i="15" s="1"/>
  <c r="C33" i="4" s="1"/>
  <c r="E19" i="15"/>
  <c r="E45" i="15" s="1"/>
  <c r="B33" i="4" s="1"/>
  <c r="H43" i="14"/>
  <c r="H42" i="14"/>
  <c r="H34" i="14"/>
  <c r="H33" i="14"/>
  <c r="P18" i="14"/>
  <c r="P44" i="14" s="1"/>
  <c r="M13" i="4" s="1"/>
  <c r="O18" i="14"/>
  <c r="O44" i="14" s="1"/>
  <c r="L13" i="4" s="1"/>
  <c r="N18" i="14"/>
  <c r="N44" i="14" s="1"/>
  <c r="K13" i="4" s="1"/>
  <c r="M18" i="14"/>
  <c r="M44" i="14" s="1"/>
  <c r="J13" i="4" s="1"/>
  <c r="L18" i="14"/>
  <c r="L44" i="14" s="1"/>
  <c r="I13" i="4" s="1"/>
  <c r="K18" i="14"/>
  <c r="K44" i="14" s="1"/>
  <c r="H13" i="4" s="1"/>
  <c r="J18" i="14"/>
  <c r="J44" i="14" s="1"/>
  <c r="G13" i="4" s="1"/>
  <c r="I18" i="14"/>
  <c r="I44" i="14" s="1"/>
  <c r="F13" i="4" s="1"/>
  <c r="H18" i="14"/>
  <c r="G18" i="14"/>
  <c r="G44" i="14" s="1"/>
  <c r="D13" i="4" s="1"/>
  <c r="F18" i="14"/>
  <c r="F44" i="14" s="1"/>
  <c r="C13" i="4" s="1"/>
  <c r="E18" i="14"/>
  <c r="E44" i="14" s="1"/>
  <c r="B13" i="4" s="1"/>
  <c r="P19" i="14"/>
  <c r="P45" i="14" s="1"/>
  <c r="M32" i="4" s="1"/>
  <c r="O19" i="14"/>
  <c r="O45" i="14" s="1"/>
  <c r="L32" i="4" s="1"/>
  <c r="N19" i="14"/>
  <c r="N45" i="14" s="1"/>
  <c r="K32" i="4" s="1"/>
  <c r="M19" i="14"/>
  <c r="M45" i="14" s="1"/>
  <c r="J32" i="4" s="1"/>
  <c r="L19" i="14"/>
  <c r="L45" i="14" s="1"/>
  <c r="I32" i="4" s="1"/>
  <c r="K19" i="14"/>
  <c r="K45" i="14" s="1"/>
  <c r="H32" i="4" s="1"/>
  <c r="J19" i="14"/>
  <c r="J45" i="14" s="1"/>
  <c r="G32" i="4" s="1"/>
  <c r="I19" i="14"/>
  <c r="I45" i="14" s="1"/>
  <c r="F32" i="4" s="1"/>
  <c r="H19" i="14"/>
  <c r="G19" i="14"/>
  <c r="G45" i="14" s="1"/>
  <c r="D32" i="4" s="1"/>
  <c r="F19" i="14"/>
  <c r="F45" i="14" s="1"/>
  <c r="C32" i="4" s="1"/>
  <c r="E19" i="14"/>
  <c r="E45" i="14" s="1"/>
  <c r="B32" i="4" s="1"/>
  <c r="H43" i="13"/>
  <c r="H42" i="13"/>
  <c r="H34" i="13"/>
  <c r="H33" i="13"/>
  <c r="P18" i="13"/>
  <c r="P44" i="13" s="1"/>
  <c r="M12" i="4" s="1"/>
  <c r="O18" i="13"/>
  <c r="O44" i="13" s="1"/>
  <c r="L12" i="4" s="1"/>
  <c r="N18" i="13"/>
  <c r="N44" i="13" s="1"/>
  <c r="K12" i="4" s="1"/>
  <c r="M18" i="13"/>
  <c r="M44" i="13" s="1"/>
  <c r="J12" i="4" s="1"/>
  <c r="L18" i="13"/>
  <c r="L44" i="13" s="1"/>
  <c r="I12" i="4" s="1"/>
  <c r="K18" i="13"/>
  <c r="K44" i="13" s="1"/>
  <c r="H12" i="4" s="1"/>
  <c r="J18" i="13"/>
  <c r="J44" i="13" s="1"/>
  <c r="G12" i="4" s="1"/>
  <c r="I18" i="13"/>
  <c r="I44" i="13" s="1"/>
  <c r="F12" i="4" s="1"/>
  <c r="H18" i="13"/>
  <c r="G18" i="13"/>
  <c r="G44" i="13" s="1"/>
  <c r="D12" i="4" s="1"/>
  <c r="F18" i="13"/>
  <c r="F44" i="13" s="1"/>
  <c r="C12" i="4" s="1"/>
  <c r="P19" i="13"/>
  <c r="P45" i="13" s="1"/>
  <c r="M31" i="4" s="1"/>
  <c r="O19" i="13"/>
  <c r="O45" i="13" s="1"/>
  <c r="L31" i="4" s="1"/>
  <c r="N19" i="13"/>
  <c r="N45" i="13" s="1"/>
  <c r="K31" i="4" s="1"/>
  <c r="M19" i="13"/>
  <c r="M45" i="13" s="1"/>
  <c r="J31" i="4" s="1"/>
  <c r="L19" i="13"/>
  <c r="L45" i="13" s="1"/>
  <c r="I31" i="4" s="1"/>
  <c r="K19" i="13"/>
  <c r="K45" i="13" s="1"/>
  <c r="H31" i="4" s="1"/>
  <c r="J19" i="13"/>
  <c r="J45" i="13" s="1"/>
  <c r="G31" i="4" s="1"/>
  <c r="I19" i="13"/>
  <c r="I45" i="13" s="1"/>
  <c r="F31" i="4" s="1"/>
  <c r="H19" i="13"/>
  <c r="G19" i="13"/>
  <c r="G45" i="13" s="1"/>
  <c r="D31" i="4" s="1"/>
  <c r="F19" i="13"/>
  <c r="F45" i="13" s="1"/>
  <c r="C31" i="4" s="1"/>
  <c r="H45" i="15" l="1"/>
  <c r="E33" i="4" s="1"/>
  <c r="H45" i="14"/>
  <c r="E32" i="4" s="1"/>
  <c r="H45" i="13"/>
  <c r="E31" i="4" s="1"/>
  <c r="H44" i="13"/>
  <c r="E12" i="4" s="1"/>
  <c r="H44" i="15"/>
  <c r="E14" i="4" s="1"/>
  <c r="H44" i="14"/>
  <c r="E13" i="4" s="1"/>
  <c r="F24" i="7"/>
  <c r="G24" i="7"/>
  <c r="H24" i="7"/>
  <c r="I24" i="7"/>
  <c r="J24" i="7"/>
  <c r="K24" i="7"/>
  <c r="L24" i="7"/>
  <c r="M24" i="7"/>
  <c r="N24" i="7"/>
  <c r="O24" i="7"/>
  <c r="P24" i="7"/>
  <c r="E24" i="7"/>
  <c r="I44" i="7" l="1"/>
  <c r="J44" i="7"/>
  <c r="K44" i="7"/>
  <c r="L44" i="7"/>
  <c r="M44" i="7"/>
  <c r="N44" i="7"/>
  <c r="O44" i="7"/>
  <c r="P44" i="7"/>
  <c r="I45" i="7"/>
  <c r="J45" i="7"/>
  <c r="K45" i="7"/>
  <c r="L45" i="7"/>
  <c r="M45" i="7"/>
  <c r="N45" i="7"/>
  <c r="O45" i="7"/>
  <c r="P45" i="7"/>
  <c r="E44" i="7"/>
  <c r="F44" i="7"/>
  <c r="G44" i="7"/>
  <c r="E45" i="7"/>
  <c r="F45" i="7"/>
  <c r="G45" i="7"/>
  <c r="I33" i="7"/>
  <c r="J33" i="7"/>
  <c r="K33" i="7"/>
  <c r="L33" i="7"/>
  <c r="M33" i="7"/>
  <c r="N33" i="7"/>
  <c r="O33" i="7"/>
  <c r="P33" i="7"/>
  <c r="I34" i="7"/>
  <c r="J34" i="7"/>
  <c r="K34" i="7"/>
  <c r="L34" i="7"/>
  <c r="M34" i="7"/>
  <c r="N34" i="7"/>
  <c r="O34" i="7"/>
  <c r="P34" i="7"/>
  <c r="E33" i="7"/>
  <c r="F33" i="7"/>
  <c r="G33" i="7"/>
  <c r="E34" i="7"/>
  <c r="F34" i="7"/>
  <c r="G34" i="7"/>
  <c r="H36" i="6" l="1"/>
  <c r="H35" i="6"/>
  <c r="E19" i="9" l="1"/>
  <c r="E45" i="9" s="1"/>
  <c r="B29" i="4" s="1"/>
  <c r="G19" i="10"/>
  <c r="G47" i="10" s="1"/>
  <c r="D28" i="4" s="1"/>
  <c r="K19" i="10"/>
  <c r="K47" i="10" s="1"/>
  <c r="H28" i="4" s="1"/>
  <c r="O19" i="10"/>
  <c r="O47" i="10" s="1"/>
  <c r="L28" i="4" s="1"/>
  <c r="E19" i="10"/>
  <c r="E47" i="10" s="1"/>
  <c r="B28" i="4" s="1"/>
  <c r="G18" i="10"/>
  <c r="G46" i="10" s="1"/>
  <c r="D9" i="4" s="1"/>
  <c r="H18" i="10"/>
  <c r="K18" i="10"/>
  <c r="K46" i="10" s="1"/>
  <c r="H9" i="4" s="1"/>
  <c r="L18" i="10"/>
  <c r="L46" i="10" s="1"/>
  <c r="I9" i="4" s="1"/>
  <c r="O18" i="10"/>
  <c r="O46" i="10" s="1"/>
  <c r="L9" i="4" s="1"/>
  <c r="P18" i="10"/>
  <c r="P46" i="10" s="1"/>
  <c r="M9" i="4" s="1"/>
  <c r="H45" i="10"/>
  <c r="H44" i="10"/>
  <c r="H34" i="10"/>
  <c r="H33" i="10"/>
  <c r="P19" i="10"/>
  <c r="P47" i="10" s="1"/>
  <c r="M28" i="4" s="1"/>
  <c r="N19" i="10"/>
  <c r="N47" i="10" s="1"/>
  <c r="K28" i="4" s="1"/>
  <c r="M19" i="10"/>
  <c r="M47" i="10" s="1"/>
  <c r="J28" i="4" s="1"/>
  <c r="L19" i="10"/>
  <c r="L47" i="10" s="1"/>
  <c r="I28" i="4" s="1"/>
  <c r="J19" i="10"/>
  <c r="J47" i="10" s="1"/>
  <c r="G28" i="4" s="1"/>
  <c r="I19" i="10"/>
  <c r="I47" i="10" s="1"/>
  <c r="F28" i="4" s="1"/>
  <c r="H19" i="10"/>
  <c r="F19" i="10"/>
  <c r="F47" i="10" s="1"/>
  <c r="C28" i="4" s="1"/>
  <c r="N18" i="10"/>
  <c r="N46" i="10" s="1"/>
  <c r="K9" i="4" s="1"/>
  <c r="M18" i="10"/>
  <c r="M46" i="10" s="1"/>
  <c r="J9" i="4" s="1"/>
  <c r="J18" i="10"/>
  <c r="J46" i="10" s="1"/>
  <c r="G9" i="4" s="1"/>
  <c r="I18" i="10"/>
  <c r="I46" i="10" s="1"/>
  <c r="F9" i="4" s="1"/>
  <c r="F18" i="10"/>
  <c r="F46" i="10" s="1"/>
  <c r="C9" i="4" s="1"/>
  <c r="E18" i="10"/>
  <c r="E46" i="10" s="1"/>
  <c r="B9" i="4" s="1"/>
  <c r="H43" i="9"/>
  <c r="H42" i="9"/>
  <c r="H34" i="9"/>
  <c r="H33" i="9"/>
  <c r="P19" i="9"/>
  <c r="P45" i="9" s="1"/>
  <c r="M29" i="4" s="1"/>
  <c r="O19" i="9"/>
  <c r="O45" i="9" s="1"/>
  <c r="L29" i="4" s="1"/>
  <c r="N19" i="9"/>
  <c r="N45" i="9" s="1"/>
  <c r="K29" i="4" s="1"/>
  <c r="M19" i="9"/>
  <c r="M45" i="9" s="1"/>
  <c r="J29" i="4" s="1"/>
  <c r="L19" i="9"/>
  <c r="L45" i="9" s="1"/>
  <c r="I29" i="4" s="1"/>
  <c r="K19" i="9"/>
  <c r="K45" i="9" s="1"/>
  <c r="H29" i="4" s="1"/>
  <c r="J19" i="9"/>
  <c r="J45" i="9" s="1"/>
  <c r="G29" i="4" s="1"/>
  <c r="I19" i="9"/>
  <c r="I45" i="9" s="1"/>
  <c r="F29" i="4" s="1"/>
  <c r="H19" i="9"/>
  <c r="G19" i="9"/>
  <c r="G45" i="9" s="1"/>
  <c r="D29" i="4" s="1"/>
  <c r="F19" i="9"/>
  <c r="F45" i="9" s="1"/>
  <c r="C29" i="4" s="1"/>
  <c r="P18" i="9"/>
  <c r="P44" i="9" s="1"/>
  <c r="M10" i="4" s="1"/>
  <c r="O18" i="9"/>
  <c r="O44" i="9" s="1"/>
  <c r="L10" i="4" s="1"/>
  <c r="N18" i="9"/>
  <c r="N44" i="9" s="1"/>
  <c r="K10" i="4" s="1"/>
  <c r="M18" i="9"/>
  <c r="M44" i="9" s="1"/>
  <c r="J10" i="4" s="1"/>
  <c r="L18" i="9"/>
  <c r="L44" i="9" s="1"/>
  <c r="I10" i="4" s="1"/>
  <c r="K18" i="9"/>
  <c r="K44" i="9" s="1"/>
  <c r="H10" i="4" s="1"/>
  <c r="J18" i="9"/>
  <c r="J44" i="9" s="1"/>
  <c r="G10" i="4" s="1"/>
  <c r="I18" i="9"/>
  <c r="I44" i="9" s="1"/>
  <c r="F10" i="4" s="1"/>
  <c r="H18" i="9"/>
  <c r="G18" i="9"/>
  <c r="G44" i="9" s="1"/>
  <c r="D10" i="4" s="1"/>
  <c r="F18" i="9"/>
  <c r="F44" i="9" s="1"/>
  <c r="C10" i="4" s="1"/>
  <c r="E18" i="9"/>
  <c r="E44" i="9" s="1"/>
  <c r="B10" i="4" s="1"/>
  <c r="H44" i="8"/>
  <c r="H43" i="8"/>
  <c r="H34" i="8"/>
  <c r="H33" i="8"/>
  <c r="P19" i="8"/>
  <c r="P46" i="8" s="1"/>
  <c r="M30" i="4" s="1"/>
  <c r="O19" i="8"/>
  <c r="O46" i="8" s="1"/>
  <c r="L30" i="4" s="1"/>
  <c r="N19" i="8"/>
  <c r="N46" i="8" s="1"/>
  <c r="K30" i="4" s="1"/>
  <c r="M19" i="8"/>
  <c r="M46" i="8" s="1"/>
  <c r="J30" i="4" s="1"/>
  <c r="L19" i="8"/>
  <c r="L46" i="8" s="1"/>
  <c r="I30" i="4" s="1"/>
  <c r="K19" i="8"/>
  <c r="K46" i="8" s="1"/>
  <c r="H30" i="4" s="1"/>
  <c r="J19" i="8"/>
  <c r="J46" i="8" s="1"/>
  <c r="G30" i="4" s="1"/>
  <c r="I19" i="8"/>
  <c r="I46" i="8" s="1"/>
  <c r="F30" i="4" s="1"/>
  <c r="H19" i="8"/>
  <c r="G19" i="8"/>
  <c r="G46" i="8" s="1"/>
  <c r="D30" i="4" s="1"/>
  <c r="F19" i="8"/>
  <c r="F46" i="8" s="1"/>
  <c r="C30" i="4" s="1"/>
  <c r="E19" i="8"/>
  <c r="E46" i="8" s="1"/>
  <c r="B30" i="4" s="1"/>
  <c r="P18" i="8"/>
  <c r="P45" i="8" s="1"/>
  <c r="M11" i="4" s="1"/>
  <c r="O18" i="8"/>
  <c r="O45" i="8" s="1"/>
  <c r="L11" i="4" s="1"/>
  <c r="N18" i="8"/>
  <c r="N45" i="8" s="1"/>
  <c r="K11" i="4" s="1"/>
  <c r="M18" i="8"/>
  <c r="M45" i="8" s="1"/>
  <c r="J11" i="4" s="1"/>
  <c r="L18" i="8"/>
  <c r="L45" i="8" s="1"/>
  <c r="I11" i="4" s="1"/>
  <c r="K18" i="8"/>
  <c r="K45" i="8" s="1"/>
  <c r="H11" i="4" s="1"/>
  <c r="J18" i="8"/>
  <c r="J45" i="8" s="1"/>
  <c r="G11" i="4" s="1"/>
  <c r="I18" i="8"/>
  <c r="I45" i="8" s="1"/>
  <c r="F11" i="4" s="1"/>
  <c r="H18" i="8"/>
  <c r="G18" i="8"/>
  <c r="G45" i="8" s="1"/>
  <c r="D11" i="4" s="1"/>
  <c r="F18" i="8"/>
  <c r="F45" i="8" s="1"/>
  <c r="C11" i="4" s="1"/>
  <c r="E18" i="8"/>
  <c r="E45" i="8" s="1"/>
  <c r="B11" i="4" s="1"/>
  <c r="H45" i="7"/>
  <c r="H44" i="7"/>
  <c r="H34" i="7"/>
  <c r="H33" i="7"/>
  <c r="P19" i="7"/>
  <c r="P47" i="7" s="1"/>
  <c r="M24" i="4" s="1"/>
  <c r="O19" i="7"/>
  <c r="O47" i="7" s="1"/>
  <c r="L24" i="4" s="1"/>
  <c r="N19" i="7"/>
  <c r="N47" i="7" s="1"/>
  <c r="K24" i="4" s="1"/>
  <c r="M19" i="7"/>
  <c r="M47" i="7" s="1"/>
  <c r="J24" i="4" s="1"/>
  <c r="L19" i="7"/>
  <c r="L47" i="7" s="1"/>
  <c r="I24" i="4" s="1"/>
  <c r="K19" i="7"/>
  <c r="K47" i="7" s="1"/>
  <c r="H24" i="4" s="1"/>
  <c r="J19" i="7"/>
  <c r="J47" i="7" s="1"/>
  <c r="G24" i="4" s="1"/>
  <c r="I19" i="7"/>
  <c r="I47" i="7" s="1"/>
  <c r="F24" i="4" s="1"/>
  <c r="H19" i="7"/>
  <c r="G19" i="7"/>
  <c r="G47" i="7" s="1"/>
  <c r="D24" i="4" s="1"/>
  <c r="F19" i="7"/>
  <c r="F47" i="7" s="1"/>
  <c r="C24" i="4" s="1"/>
  <c r="P18" i="7"/>
  <c r="P46" i="7" s="1"/>
  <c r="M5" i="4" s="1"/>
  <c r="O18" i="7"/>
  <c r="O46" i="7" s="1"/>
  <c r="L5" i="4" s="1"/>
  <c r="N18" i="7"/>
  <c r="N46" i="7" s="1"/>
  <c r="K5" i="4" s="1"/>
  <c r="M18" i="7"/>
  <c r="M46" i="7" s="1"/>
  <c r="J5" i="4" s="1"/>
  <c r="L18" i="7"/>
  <c r="L46" i="7" s="1"/>
  <c r="I5" i="4" s="1"/>
  <c r="K18" i="7"/>
  <c r="K46" i="7" s="1"/>
  <c r="H5" i="4" s="1"/>
  <c r="J18" i="7"/>
  <c r="J46" i="7" s="1"/>
  <c r="G5" i="4" s="1"/>
  <c r="I18" i="7"/>
  <c r="I46" i="7" s="1"/>
  <c r="F5" i="4" s="1"/>
  <c r="H18" i="7"/>
  <c r="G18" i="7"/>
  <c r="G46" i="7" s="1"/>
  <c r="D5" i="4" s="1"/>
  <c r="F18" i="7"/>
  <c r="F46" i="7" s="1"/>
  <c r="C5" i="4" s="1"/>
  <c r="H45" i="6"/>
  <c r="H44" i="6"/>
  <c r="P19" i="6"/>
  <c r="P47" i="6" s="1"/>
  <c r="M27" i="4" s="1"/>
  <c r="O19" i="6"/>
  <c r="O47" i="6" s="1"/>
  <c r="L27" i="4" s="1"/>
  <c r="N19" i="6"/>
  <c r="N47" i="6" s="1"/>
  <c r="K27" i="4" s="1"/>
  <c r="M19" i="6"/>
  <c r="M47" i="6" s="1"/>
  <c r="J27" i="4" s="1"/>
  <c r="L19" i="6"/>
  <c r="L47" i="6" s="1"/>
  <c r="I27" i="4" s="1"/>
  <c r="K19" i="6"/>
  <c r="K47" i="6" s="1"/>
  <c r="H27" i="4" s="1"/>
  <c r="J19" i="6"/>
  <c r="J47" i="6" s="1"/>
  <c r="G27" i="4" s="1"/>
  <c r="I19" i="6"/>
  <c r="I47" i="6" s="1"/>
  <c r="F27" i="4" s="1"/>
  <c r="G47" i="6"/>
  <c r="D27" i="4" s="1"/>
  <c r="F47" i="6"/>
  <c r="C27" i="4" s="1"/>
  <c r="E47" i="6"/>
  <c r="B27" i="4" s="1"/>
  <c r="P18" i="6"/>
  <c r="P46" i="6" s="1"/>
  <c r="M8" i="4" s="1"/>
  <c r="O18" i="6"/>
  <c r="O46" i="6" s="1"/>
  <c r="L8" i="4" s="1"/>
  <c r="N18" i="6"/>
  <c r="N46" i="6" s="1"/>
  <c r="K8" i="4" s="1"/>
  <c r="M18" i="6"/>
  <c r="M46" i="6" s="1"/>
  <c r="J8" i="4" s="1"/>
  <c r="L18" i="6"/>
  <c r="L46" i="6" s="1"/>
  <c r="I8" i="4" s="1"/>
  <c r="K18" i="6"/>
  <c r="K46" i="6" s="1"/>
  <c r="H8" i="4" s="1"/>
  <c r="J18" i="6"/>
  <c r="J46" i="6" s="1"/>
  <c r="G8" i="4" s="1"/>
  <c r="I18" i="6"/>
  <c r="I46" i="6" s="1"/>
  <c r="F8" i="4" s="1"/>
  <c r="G46" i="6"/>
  <c r="D8" i="4" s="1"/>
  <c r="F46" i="6"/>
  <c r="C8" i="4" s="1"/>
  <c r="E46" i="6"/>
  <c r="B8" i="4" s="1"/>
  <c r="H43" i="5"/>
  <c r="H42" i="5"/>
  <c r="P19" i="5"/>
  <c r="P45" i="5" s="1"/>
  <c r="M26" i="4" s="1"/>
  <c r="O19" i="5"/>
  <c r="O45" i="5" s="1"/>
  <c r="L26" i="4" s="1"/>
  <c r="N19" i="5"/>
  <c r="N45" i="5" s="1"/>
  <c r="K26" i="4" s="1"/>
  <c r="M19" i="5"/>
  <c r="M45" i="5" s="1"/>
  <c r="J26" i="4" s="1"/>
  <c r="L19" i="5"/>
  <c r="L45" i="5" s="1"/>
  <c r="I26" i="4" s="1"/>
  <c r="K19" i="5"/>
  <c r="K45" i="5" s="1"/>
  <c r="H26" i="4" s="1"/>
  <c r="J19" i="5"/>
  <c r="J45" i="5" s="1"/>
  <c r="G26" i="4" s="1"/>
  <c r="I19" i="5"/>
  <c r="I45" i="5" s="1"/>
  <c r="F26" i="4" s="1"/>
  <c r="H19" i="5"/>
  <c r="G19" i="5"/>
  <c r="G45" i="5" s="1"/>
  <c r="D26" i="4" s="1"/>
  <c r="F19" i="5"/>
  <c r="F45" i="5" s="1"/>
  <c r="C26" i="4" s="1"/>
  <c r="E19" i="5"/>
  <c r="E45" i="5" s="1"/>
  <c r="B26" i="4" s="1"/>
  <c r="P18" i="5"/>
  <c r="P44" i="5" s="1"/>
  <c r="M7" i="4" s="1"/>
  <c r="O18" i="5"/>
  <c r="O44" i="5" s="1"/>
  <c r="L7" i="4" s="1"/>
  <c r="N18" i="5"/>
  <c r="N44" i="5" s="1"/>
  <c r="K7" i="4" s="1"/>
  <c r="M18" i="5"/>
  <c r="M44" i="5" s="1"/>
  <c r="J7" i="4" s="1"/>
  <c r="L18" i="5"/>
  <c r="L44" i="5" s="1"/>
  <c r="I7" i="4" s="1"/>
  <c r="K18" i="5"/>
  <c r="K44" i="5" s="1"/>
  <c r="H7" i="4" s="1"/>
  <c r="J18" i="5"/>
  <c r="J44" i="5" s="1"/>
  <c r="G7" i="4" s="1"/>
  <c r="I18" i="5"/>
  <c r="I44" i="5" s="1"/>
  <c r="F7" i="4" s="1"/>
  <c r="H18" i="5"/>
  <c r="G18" i="5"/>
  <c r="G44" i="5" s="1"/>
  <c r="D7" i="4" s="1"/>
  <c r="F18" i="5"/>
  <c r="F44" i="5" s="1"/>
  <c r="C7" i="4" s="1"/>
  <c r="E18" i="5"/>
  <c r="E44" i="5" s="1"/>
  <c r="B7" i="4" s="1"/>
  <c r="H34" i="3"/>
  <c r="H43" i="3"/>
  <c r="H42" i="3"/>
  <c r="H33" i="3"/>
  <c r="I19" i="3"/>
  <c r="J19" i="3"/>
  <c r="J45" i="3" s="1"/>
  <c r="G25" i="4" s="1"/>
  <c r="K19" i="3"/>
  <c r="K45" i="3" s="1"/>
  <c r="H25" i="4" s="1"/>
  <c r="L19" i="3"/>
  <c r="L45" i="3" s="1"/>
  <c r="I25" i="4" s="1"/>
  <c r="M19" i="3"/>
  <c r="N19" i="3"/>
  <c r="N45" i="3" s="1"/>
  <c r="K25" i="4" s="1"/>
  <c r="O19" i="3"/>
  <c r="O45" i="3" s="1"/>
  <c r="L25" i="4" s="1"/>
  <c r="P19" i="3"/>
  <c r="P45" i="3" s="1"/>
  <c r="M25" i="4" s="1"/>
  <c r="E19" i="3"/>
  <c r="E45" i="3" s="1"/>
  <c r="B25" i="4" s="1"/>
  <c r="F19" i="3"/>
  <c r="F45" i="3" s="1"/>
  <c r="C25" i="4" s="1"/>
  <c r="G19" i="3"/>
  <c r="G45" i="3" s="1"/>
  <c r="D25" i="4" s="1"/>
  <c r="I18" i="3"/>
  <c r="I44" i="3" s="1"/>
  <c r="F6" i="4" s="1"/>
  <c r="J18" i="3"/>
  <c r="J44" i="3" s="1"/>
  <c r="G6" i="4" s="1"/>
  <c r="K18" i="3"/>
  <c r="K44" i="3" s="1"/>
  <c r="H6" i="4" s="1"/>
  <c r="L18" i="3"/>
  <c r="L44" i="3" s="1"/>
  <c r="I6" i="4" s="1"/>
  <c r="M18" i="3"/>
  <c r="M44" i="3" s="1"/>
  <c r="J6" i="4" s="1"/>
  <c r="N18" i="3"/>
  <c r="N44" i="3" s="1"/>
  <c r="K6" i="4" s="1"/>
  <c r="O18" i="3"/>
  <c r="O44" i="3" s="1"/>
  <c r="L6" i="4" s="1"/>
  <c r="P18" i="3"/>
  <c r="P44" i="3" s="1"/>
  <c r="M6" i="4" s="1"/>
  <c r="E18" i="3"/>
  <c r="E44" i="3" s="1"/>
  <c r="B6" i="4" s="1"/>
  <c r="F18" i="3"/>
  <c r="F44" i="3" s="1"/>
  <c r="C6" i="4" s="1"/>
  <c r="G18" i="3"/>
  <c r="G44" i="3" s="1"/>
  <c r="D6" i="4" s="1"/>
  <c r="H19" i="3"/>
  <c r="H18" i="3"/>
  <c r="I45" i="3"/>
  <c r="F25" i="4" s="1"/>
  <c r="M45" i="3"/>
  <c r="J25" i="4" s="1"/>
  <c r="H45" i="5" l="1"/>
  <c r="E26" i="4" s="1"/>
  <c r="H45" i="9"/>
  <c r="E29" i="4" s="1"/>
  <c r="H47" i="7"/>
  <c r="E24" i="4" s="1"/>
  <c r="H47" i="10"/>
  <c r="E28" i="4" s="1"/>
  <c r="H47" i="6"/>
  <c r="E27" i="4" s="1"/>
  <c r="H46" i="8"/>
  <c r="E30" i="4" s="1"/>
  <c r="H45" i="8"/>
  <c r="E11" i="4" s="1"/>
  <c r="H46" i="6"/>
  <c r="E8" i="4" s="1"/>
  <c r="H44" i="5"/>
  <c r="E7" i="4" s="1"/>
  <c r="H46" i="10"/>
  <c r="E9" i="4" s="1"/>
  <c r="H44" i="9"/>
  <c r="E10" i="4" s="1"/>
  <c r="H46" i="7"/>
  <c r="E5" i="4" s="1"/>
  <c r="C35" i="4"/>
  <c r="G35" i="4"/>
  <c r="I35" i="4"/>
  <c r="K35" i="4"/>
  <c r="M35" i="4"/>
  <c r="D35" i="4"/>
  <c r="F35" i="4"/>
  <c r="H35" i="4"/>
  <c r="J35" i="4"/>
  <c r="L35" i="4"/>
  <c r="C34" i="4"/>
  <c r="G34" i="4"/>
  <c r="I34" i="4"/>
  <c r="K34" i="4"/>
  <c r="M34" i="4"/>
  <c r="D34" i="4"/>
  <c r="F34" i="4"/>
  <c r="H34" i="4"/>
  <c r="J34" i="4"/>
  <c r="L34" i="4"/>
  <c r="H45" i="3"/>
  <c r="E25" i="4" s="1"/>
  <c r="H44" i="3"/>
  <c r="E6" i="4" s="1"/>
  <c r="E35" i="4" l="1"/>
  <c r="E34" i="4"/>
  <c r="D15" i="4" l="1"/>
  <c r="D16" i="4"/>
  <c r="E15" i="4"/>
  <c r="E16" i="4"/>
  <c r="I16" i="4"/>
  <c r="I15" i="4"/>
  <c r="G16" i="4"/>
  <c r="G15" i="4"/>
  <c r="J16" i="4"/>
  <c r="J15" i="4"/>
  <c r="L15" i="4"/>
  <c r="L16" i="4"/>
  <c r="C15" i="4"/>
  <c r="C16" i="4"/>
  <c r="M16" i="4"/>
  <c r="M15" i="4"/>
  <c r="H15" i="4"/>
  <c r="H16" i="4"/>
  <c r="K15" i="4"/>
  <c r="K16" i="4"/>
  <c r="F15" i="4"/>
  <c r="F16" i="4"/>
  <c r="E19" i="7" l="1"/>
  <c r="E47" i="7" s="1"/>
  <c r="B24" i="4" s="1"/>
  <c r="E18" i="7"/>
  <c r="E18" i="13"/>
  <c r="E44" i="13" s="1"/>
  <c r="B12" i="4" s="1"/>
  <c r="E19" i="13"/>
  <c r="E45" i="13" s="1"/>
  <c r="B31" i="4" s="1"/>
  <c r="E46" i="7" l="1"/>
  <c r="B5" i="4" s="1"/>
  <c r="B35" i="4"/>
  <c r="B34" i="4"/>
  <c r="B15" i="4" l="1"/>
  <c r="B16" i="4"/>
</calcChain>
</file>

<file path=xl/sharedStrings.xml><?xml version="1.0" encoding="utf-8"?>
<sst xmlns="http://schemas.openxmlformats.org/spreadsheetml/2006/main" count="1691" uniqueCount="452">
  <si>
    <t>№ 320</t>
  </si>
  <si>
    <t xml:space="preserve">Сырники из творога </t>
  </si>
  <si>
    <t>Б</t>
  </si>
  <si>
    <t>№ 262</t>
  </si>
  <si>
    <t>Каша манная молочная жидкая</t>
  </si>
  <si>
    <t>№100</t>
  </si>
  <si>
    <t>Сыр сычужный твердый</t>
  </si>
  <si>
    <t>№ 111</t>
  </si>
  <si>
    <t>Батон нарезной</t>
  </si>
  <si>
    <t>Оладьи с джемом</t>
  </si>
  <si>
    <t>№ 266</t>
  </si>
  <si>
    <t>№ 94</t>
  </si>
  <si>
    <t>Бутерброды с маслом</t>
  </si>
  <si>
    <t>№ 260</t>
  </si>
  <si>
    <t>Каша "Дружба"</t>
  </si>
  <si>
    <t>№ 90</t>
  </si>
  <si>
    <t>Бутерброды с сыром</t>
  </si>
  <si>
    <t>№ 496</t>
  </si>
  <si>
    <t>Какао с молоком</t>
  </si>
  <si>
    <t>№ 115</t>
  </si>
  <si>
    <t>№ 509</t>
  </si>
  <si>
    <t>Компот из яблок с лимоном</t>
  </si>
  <si>
    <t>№ 516</t>
  </si>
  <si>
    <t>Кефир</t>
  </si>
  <si>
    <t>№ 494</t>
  </si>
  <si>
    <t>Чай с лимоном</t>
  </si>
  <si>
    <t>№ 508</t>
  </si>
  <si>
    <t>Компот из смеси сухофруктов</t>
  </si>
  <si>
    <t>№ 512</t>
  </si>
  <si>
    <t>Компот из плодов и ягод сушеных</t>
  </si>
  <si>
    <t>№ 493</t>
  </si>
  <si>
    <t>Чай с сахаром</t>
  </si>
  <si>
    <t>№ 510</t>
  </si>
  <si>
    <t>Компот из апельсинов с яблоками</t>
  </si>
  <si>
    <t>Йогурт</t>
  </si>
  <si>
    <t>Ацидолакт</t>
  </si>
  <si>
    <t>Ряженка</t>
  </si>
  <si>
    <t>№501</t>
  </si>
  <si>
    <t>№ 144</t>
  </si>
  <si>
    <t>№ 143</t>
  </si>
  <si>
    <t>Суп из овощей с фасолью</t>
  </si>
  <si>
    <t>№ 149</t>
  </si>
  <si>
    <t>Суп картофельный  с фрикадельками</t>
  </si>
  <si>
    <t>№ 146</t>
  </si>
  <si>
    <t>Суп картофельный с клецками</t>
  </si>
  <si>
    <t>Рыба, запеченная в омлете</t>
  </si>
  <si>
    <t>№ 337</t>
  </si>
  <si>
    <t>№398</t>
  </si>
  <si>
    <t>Печень говяжья по-строгановски с соусом сметанным</t>
  </si>
  <si>
    <t>№ 366</t>
  </si>
  <si>
    <t>Бефстроганов из отварной говядины (с соусом сметанным)</t>
  </si>
  <si>
    <t>№ 345</t>
  </si>
  <si>
    <t>Котлеты рыбные</t>
  </si>
  <si>
    <t>№ 412</t>
  </si>
  <si>
    <t>Биточки из мяса птицы</t>
  </si>
  <si>
    <t>№ 370</t>
  </si>
  <si>
    <t>Плов из отварной говядины</t>
  </si>
  <si>
    <t>№ 401</t>
  </si>
  <si>
    <t>Печень тушенная в соусе</t>
  </si>
  <si>
    <t>50/50</t>
  </si>
  <si>
    <t>№ 426</t>
  </si>
  <si>
    <t>Картофель отварной</t>
  </si>
  <si>
    <t>№ 237</t>
  </si>
  <si>
    <t>Каша гречневая рассыпчатая</t>
  </si>
  <si>
    <t>№ 291</t>
  </si>
  <si>
    <t>Макаронные изделия отварные</t>
  </si>
  <si>
    <t>№ 240</t>
  </si>
  <si>
    <t>Каша рисовая рассыпчатая</t>
  </si>
  <si>
    <t>№ 109</t>
  </si>
  <si>
    <t>Хлеб ржаной</t>
  </si>
  <si>
    <t>№ 112</t>
  </si>
  <si>
    <t>Киви</t>
  </si>
  <si>
    <t>Яблоко</t>
  </si>
  <si>
    <t>Мандарин</t>
  </si>
  <si>
    <t>Банан</t>
  </si>
  <si>
    <t>№ 572</t>
  </si>
  <si>
    <t>Слойкас повидлом</t>
  </si>
  <si>
    <t>№ 555</t>
  </si>
  <si>
    <t>Крендель сахарный</t>
  </si>
  <si>
    <t>№ 589</t>
  </si>
  <si>
    <t>Пряники заварные</t>
  </si>
  <si>
    <t>№ 564</t>
  </si>
  <si>
    <t>Булочка домашняя</t>
  </si>
  <si>
    <t>№ 579</t>
  </si>
  <si>
    <t>Коржик молочный</t>
  </si>
  <si>
    <t>№ 590</t>
  </si>
  <si>
    <t>Печенье сахарное</t>
  </si>
  <si>
    <t>№ 15</t>
  </si>
  <si>
    <t>Салат из редиса</t>
  </si>
  <si>
    <t>№ 22</t>
  </si>
  <si>
    <t>Салат из свежих помидоров</t>
  </si>
  <si>
    <t>№ 18</t>
  </si>
  <si>
    <t>Салат из свежих огурцов с зеленым луком</t>
  </si>
  <si>
    <t>№ 126</t>
  </si>
  <si>
    <t>Борщ из свежей капусты</t>
  </si>
  <si>
    <t>Наименование блюда</t>
  </si>
  <si>
    <t>Масса порций, г</t>
  </si>
  <si>
    <t>Химический состав,г</t>
  </si>
  <si>
    <t>Энергетическая ценность, ккал</t>
  </si>
  <si>
    <t>Витамины, мг</t>
  </si>
  <si>
    <t>Минеральныев-ва, мг</t>
  </si>
  <si>
    <t>7-11 лет</t>
  </si>
  <si>
    <t>11 лет и старше</t>
  </si>
  <si>
    <t>Ж</t>
  </si>
  <si>
    <t>У</t>
  </si>
  <si>
    <t>В1</t>
  </si>
  <si>
    <t>С</t>
  </si>
  <si>
    <t>А</t>
  </si>
  <si>
    <t>Е</t>
  </si>
  <si>
    <t>Ca</t>
  </si>
  <si>
    <t>P</t>
  </si>
  <si>
    <t>Мg</t>
  </si>
  <si>
    <t>Fe</t>
  </si>
  <si>
    <t>№ тех. карты</t>
  </si>
  <si>
    <t>Завтрак</t>
  </si>
  <si>
    <t>Возрастная категория с 7 до 11 лет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</si>
  <si>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</si>
  <si>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</si>
  <si>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</si>
  <si>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</si>
  <si>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</si>
  <si>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</si>
  <si>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</si>
  <si>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</si>
  <si>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</si>
  <si>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</si>
  <si>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Итого</t>
  </si>
  <si>
    <t>Средняя</t>
  </si>
  <si>
    <t>Пищевые вещества</t>
  </si>
  <si>
    <t>Минеральные вещества, мг</t>
  </si>
  <si>
    <t>Mg</t>
  </si>
  <si>
    <t>Обед</t>
  </si>
  <si>
    <t>Полдник</t>
  </si>
  <si>
    <t>Сводная таблица пищевой ценности</t>
  </si>
  <si>
    <t>Возрастная категория от 11 лет и старше</t>
  </si>
  <si>
    <t xml:space="preserve">Икра кабачковая </t>
  </si>
  <si>
    <t>№ 55</t>
  </si>
  <si>
    <t>Салат из свеклы с сыром</t>
  </si>
  <si>
    <t>№ 72</t>
  </si>
  <si>
    <t>Салат картофельный</t>
  </si>
  <si>
    <t>№ 76</t>
  </si>
  <si>
    <t>Винегрет овощной</t>
  </si>
  <si>
    <t>№ 423</t>
  </si>
  <si>
    <t>Капуста тушеная</t>
  </si>
  <si>
    <t>№ 429</t>
  </si>
  <si>
    <t>№ 502</t>
  </si>
  <si>
    <t>Кисель из концентрата плодового или ягодного</t>
  </si>
  <si>
    <t>№ 106</t>
  </si>
  <si>
    <t>№ 301</t>
  </si>
  <si>
    <t>Омлет натуральный</t>
  </si>
  <si>
    <t>№ 313</t>
  </si>
  <si>
    <t>Запеканка из творога</t>
  </si>
  <si>
    <t>Каша рисовая молочная жидкая</t>
  </si>
  <si>
    <t>№ 134</t>
  </si>
  <si>
    <t>Рассольник ленинградский</t>
  </si>
  <si>
    <t>№ 136</t>
  </si>
  <si>
    <t>Солянка из птицы</t>
  </si>
  <si>
    <t>завтрак</t>
  </si>
  <si>
    <t>обед</t>
  </si>
  <si>
    <t>полдник</t>
  </si>
  <si>
    <t>мин</t>
  </si>
  <si>
    <t>макс</t>
  </si>
  <si>
    <t>Соус сметанный натуральный</t>
  </si>
  <si>
    <t>№ 443</t>
  </si>
  <si>
    <t xml:space="preserve">№ 17 </t>
  </si>
  <si>
    <t>Салат их свежих огурцов</t>
  </si>
  <si>
    <t>№ 537</t>
  </si>
  <si>
    <t>Кофейный напиток с  молоком</t>
  </si>
  <si>
    <t>№ 583</t>
  </si>
  <si>
    <t>Кекс "Столичный"</t>
  </si>
  <si>
    <t>итого  (7-11 лет)</t>
  </si>
  <si>
    <t>итого (11 лет и старше)</t>
  </si>
  <si>
    <t>Всего (7-11 лет)</t>
  </si>
  <si>
    <t>Всего (11 лет и старше)</t>
  </si>
  <si>
    <t>День - седьмой</t>
  </si>
  <si>
    <t>День - первый</t>
  </si>
  <si>
    <t>День - второй</t>
  </si>
  <si>
    <t>День - четвертый</t>
  </si>
  <si>
    <t>День - пятый</t>
  </si>
  <si>
    <t>День - шестой</t>
  </si>
  <si>
    <t>БЛЮДА ДЛЯ ЗАВТРАКА</t>
  </si>
  <si>
    <t>№ 100</t>
  </si>
  <si>
    <t>№ 11</t>
  </si>
  <si>
    <t>Салат из моркови, яблок, апельсинов</t>
  </si>
  <si>
    <t>№ 300</t>
  </si>
  <si>
    <t>Яйца вареные</t>
  </si>
  <si>
    <t>№ 316</t>
  </si>
  <si>
    <t>Запеканка рисовая с творогом</t>
  </si>
  <si>
    <t>№ 329</t>
  </si>
  <si>
    <t>Оладьи из творога</t>
  </si>
  <si>
    <t>№ 440</t>
  </si>
  <si>
    <t>Соус молочный сладкий</t>
  </si>
  <si>
    <t>№ 471</t>
  </si>
  <si>
    <t>Сладкий фруктовый соус</t>
  </si>
  <si>
    <t>№ 478</t>
  </si>
  <si>
    <t>Масло сливочное (для поливки)</t>
  </si>
  <si>
    <t>№325</t>
  </si>
  <si>
    <t>Вареники ленивые</t>
  </si>
  <si>
    <t>САЛАТЫ</t>
  </si>
  <si>
    <t>№ 73</t>
  </si>
  <si>
    <t>Салат картофельный с кукурузой и морковью</t>
  </si>
  <si>
    <t>№ 38</t>
  </si>
  <si>
    <t>Салат из зеленого лука</t>
  </si>
  <si>
    <t>№ 70</t>
  </si>
  <si>
    <t>Салат из курицы с фруктами</t>
  </si>
  <si>
    <t>НАПИТКИ</t>
  </si>
  <si>
    <t>№ 495</t>
  </si>
  <si>
    <t>Чай с молоком</t>
  </si>
  <si>
    <t>Кофейный напиток 
с  молоком</t>
  </si>
  <si>
    <t>№500</t>
  </si>
  <si>
    <t>Кофейный напиток 
на сгущенном молоке</t>
  </si>
  <si>
    <t>№ 499</t>
  </si>
  <si>
    <t>Какао с молоком сгущенным</t>
  </si>
  <si>
    <t>№ 518</t>
  </si>
  <si>
    <t>Сок сливовый</t>
  </si>
  <si>
    <t>Сок абрикосовый</t>
  </si>
  <si>
    <t>Снежок жирность 2,5%</t>
  </si>
  <si>
    <t>Сок апельсиновый</t>
  </si>
  <si>
    <t>Сок яблочный</t>
  </si>
  <si>
    <t>Сок морковный</t>
  </si>
  <si>
    <t>СУПЫ</t>
  </si>
  <si>
    <t>№ 141</t>
  </si>
  <si>
    <t>Щи из свежей капусты</t>
  </si>
  <si>
    <t>№ 147</t>
  </si>
  <si>
    <t>Суп картофельный с макаронными изделиями</t>
  </si>
  <si>
    <t>№ 157</t>
  </si>
  <si>
    <t>Суп с макаронными изделиями</t>
  </si>
  <si>
    <t>№ 154</t>
  </si>
  <si>
    <t>Суп крестьянский с крупой</t>
  </si>
  <si>
    <t>№ 135</t>
  </si>
  <si>
    <t>Солянка сборная мясная</t>
  </si>
  <si>
    <t>ВТОРЫЕ БЛЮДА</t>
  </si>
  <si>
    <t>№ 398</t>
  </si>
  <si>
    <t>Печень тушенная по-строгановски</t>
  </si>
  <si>
    <t>Котлеты из курицы</t>
  </si>
  <si>
    <t>№337</t>
  </si>
  <si>
    <t>№ 362</t>
  </si>
  <si>
    <t>Говядина в кисло-сладком соусе</t>
  </si>
  <si>
    <t>№ 369</t>
  </si>
  <si>
    <t xml:space="preserve">Жаркое по-домашнему </t>
  </si>
  <si>
    <t>№ 372</t>
  </si>
  <si>
    <t>Голубцы ленивые</t>
  </si>
  <si>
    <t>ГАРНИРЫ</t>
  </si>
  <si>
    <t>Пюре картофельное</t>
  </si>
  <si>
    <t>Соус молочный</t>
  </si>
  <si>
    <t>№ 414</t>
  </si>
  <si>
    <t>Рис отварной</t>
  </si>
  <si>
    <t>ХЛЕБ</t>
  </si>
  <si>
    <t>ФРУКТЫ</t>
  </si>
  <si>
    <t>Виноград</t>
  </si>
  <si>
    <t>ВЫПЕЧКА</t>
  </si>
  <si>
    <t>№ 646</t>
  </si>
  <si>
    <t>Бантики с корицей</t>
  </si>
  <si>
    <t>№ 574</t>
  </si>
  <si>
    <t>Булочка школьная</t>
  </si>
  <si>
    <t>№ 559</t>
  </si>
  <si>
    <t>Булочка "Веснушка"</t>
  </si>
  <si>
    <t>Абрикосы</t>
  </si>
  <si>
    <t>№ 19</t>
  </si>
  <si>
    <t>Салат из свежих помидоров и огурцов</t>
  </si>
  <si>
    <t>№ 507</t>
  </si>
  <si>
    <t>№ 513</t>
  </si>
  <si>
    <t>Компот из вишен и яблок</t>
  </si>
  <si>
    <t>№ 1</t>
  </si>
  <si>
    <t>Салат из капусты белокачанной</t>
  </si>
  <si>
    <t>№ 2</t>
  </si>
  <si>
    <t>салат витаминный</t>
  </si>
  <si>
    <t>Помидоры натуральные</t>
  </si>
  <si>
    <t>Огурцы натуральные</t>
  </si>
  <si>
    <t>Клубника/земляника садовая</t>
  </si>
  <si>
    <t>Груши</t>
  </si>
  <si>
    <t>Сливы</t>
  </si>
  <si>
    <t>Ватрушка с творогом</t>
  </si>
  <si>
    <t>№ 541</t>
  </si>
  <si>
    <t>№ 570</t>
  </si>
  <si>
    <t>Сдоба обыкновенная</t>
  </si>
  <si>
    <t>№ 588</t>
  </si>
  <si>
    <t>Вафли</t>
  </si>
  <si>
    <t xml:space="preserve">Пряники  </t>
  </si>
  <si>
    <t>№ 367</t>
  </si>
  <si>
    <t>Гуляш из говядины</t>
  </si>
  <si>
    <t>День - восьмой</t>
  </si>
  <si>
    <t>День - девятый</t>
  </si>
  <si>
    <t>День - десятый</t>
  </si>
  <si>
    <t>Персики</t>
  </si>
  <si>
    <t>№ 105</t>
  </si>
  <si>
    <t>Масло сливочное порционное</t>
  </si>
  <si>
    <t>Салат из моркови</t>
  </si>
  <si>
    <t>Рыба, припущенная в молоке</t>
  </si>
  <si>
    <t>№ 342</t>
  </si>
  <si>
    <t>Компот из изюма</t>
  </si>
  <si>
    <t>Компот из кураги</t>
  </si>
  <si>
    <t>Компот из свежих яблок</t>
  </si>
  <si>
    <t>Суп картофельный с фасолью</t>
  </si>
  <si>
    <t>№ 145</t>
  </si>
  <si>
    <t>Суп картофельный с горохом</t>
  </si>
  <si>
    <t>Компот из свежих вишен/черешен</t>
  </si>
  <si>
    <t>Компот из свежих абрикосов</t>
  </si>
  <si>
    <t>Компот из свежих слив</t>
  </si>
  <si>
    <t>Компот из сушеных яблок</t>
  </si>
  <si>
    <t>Компот из сушеных груш</t>
  </si>
  <si>
    <t>Компот из сушеного чернослива</t>
  </si>
  <si>
    <t>Сок томатный</t>
  </si>
  <si>
    <t>Напиток из шиповника</t>
  </si>
  <si>
    <t>Кисель из клюквы</t>
  </si>
  <si>
    <t>№ 519</t>
  </si>
  <si>
    <t>№ 540</t>
  </si>
  <si>
    <t>Ватрушки с повидлом</t>
  </si>
  <si>
    <t>Черешня</t>
  </si>
  <si>
    <t>№ 7</t>
  </si>
  <si>
    <t>№ 10</t>
  </si>
  <si>
    <t>Салат из моркови с изюмом</t>
  </si>
  <si>
    <t>№ 13</t>
  </si>
  <si>
    <t>Салат из моркови и кураги с йогуртом</t>
  </si>
  <si>
    <t>0, 66</t>
  </si>
  <si>
    <t>0 , 06</t>
  </si>
  <si>
    <t>1, 86</t>
  </si>
  <si>
    <t>64, 80</t>
  </si>
  <si>
    <t>9, 90</t>
  </si>
  <si>
    <t>2, 70</t>
  </si>
  <si>
    <t>21, 00</t>
  </si>
  <si>
    <t>24, 00</t>
  </si>
  <si>
    <t>7, 20</t>
  </si>
  <si>
    <t>10, 10</t>
  </si>
  <si>
    <t>3, 10</t>
  </si>
  <si>
    <t>108, 00</t>
  </si>
  <si>
    <t>16, 50</t>
  </si>
  <si>
    <t>4, 50</t>
  </si>
  <si>
    <t>35, 00</t>
  </si>
  <si>
    <t>Печенье Курабье</t>
  </si>
  <si>
    <t>Сезон - лето, возрастная категория с 7 до 11 лет, от 11 лет и старше</t>
  </si>
  <si>
    <t>Круасан</t>
  </si>
  <si>
    <t>Плюшка</t>
  </si>
  <si>
    <t>Яблоки</t>
  </si>
  <si>
    <t>Печенье ореховая фантазия</t>
  </si>
  <si>
    <t>Ватрушка</t>
  </si>
  <si>
    <t>Нектарин</t>
  </si>
  <si>
    <t>День - третий</t>
  </si>
  <si>
    <t>Печень говожья по-строгановски с соусом сметанным</t>
  </si>
  <si>
    <t>Салат из  моркови с изюмом</t>
  </si>
  <si>
    <t>Сок фруктовый</t>
  </si>
  <si>
    <t xml:space="preserve">Салат из свежих помидоров </t>
  </si>
  <si>
    <t>Сдоба слоеная</t>
  </si>
  <si>
    <t>Яйцо вареное</t>
  </si>
  <si>
    <t>Суп картофельный с крупой</t>
  </si>
  <si>
    <t>№ 101</t>
  </si>
  <si>
    <t>№ 228</t>
  </si>
  <si>
    <t>Снежок</t>
  </si>
  <si>
    <t>Банан, груша</t>
  </si>
  <si>
    <t>100/100</t>
  </si>
  <si>
    <t>Конфета "Отломи"</t>
  </si>
  <si>
    <t>Персики, киви</t>
  </si>
  <si>
    <t>Шоколад</t>
  </si>
  <si>
    <t>Яблоки, сливы</t>
  </si>
  <si>
    <t>200, 100</t>
  </si>
  <si>
    <t>Конфета "Степ"</t>
  </si>
  <si>
    <t>10, 3</t>
  </si>
  <si>
    <t xml:space="preserve">Сок фруктовый </t>
  </si>
  <si>
    <t>100, 100</t>
  </si>
  <si>
    <t>Конфета "Джек"</t>
  </si>
  <si>
    <t>Абрикос, персик</t>
  </si>
  <si>
    <t>Суп картофельный с  крупой</t>
  </si>
  <si>
    <t>Овсяное печенье</t>
  </si>
  <si>
    <t>Печенье Ореховая фантазия</t>
  </si>
  <si>
    <t>Нектарин, черешня</t>
  </si>
  <si>
    <t>Мандарин,персик</t>
  </si>
  <si>
    <t>Сливы, черешня</t>
  </si>
  <si>
    <t xml:space="preserve"> Груши</t>
  </si>
  <si>
    <t>№ 23</t>
  </si>
  <si>
    <t>№379</t>
  </si>
  <si>
    <t>№ 20</t>
  </si>
  <si>
    <t xml:space="preserve">Салат из свежих огурцов </t>
  </si>
  <si>
    <t>№ 96</t>
  </si>
  <si>
    <t>Рыба жареная</t>
  </si>
  <si>
    <t>№ 230</t>
  </si>
  <si>
    <t>№ 125</t>
  </si>
  <si>
    <t>№ 348</t>
  </si>
  <si>
    <t>Компот из плодов сушеных</t>
  </si>
  <si>
    <t>Каша вязкая молочная из риса</t>
  </si>
  <si>
    <t>№ 174</t>
  </si>
  <si>
    <t>№15</t>
  </si>
  <si>
    <t>№ 382</t>
  </si>
  <si>
    <t>Суп картофельный с бобовыми</t>
  </si>
  <si>
    <t>№ 102</t>
  </si>
  <si>
    <t>№ 66</t>
  </si>
  <si>
    <t>№ 181</t>
  </si>
  <si>
    <t>Каша жидкая молочная из манной крупы</t>
  </si>
  <si>
    <t>№ 377</t>
  </si>
  <si>
    <t>№ 35</t>
  </si>
  <si>
    <t>№ 294</t>
  </si>
  <si>
    <t>Котлеты рубленые из птицы</t>
  </si>
  <si>
    <t>№202,203</t>
  </si>
  <si>
    <t>Макаронные изделия отварные с маслом</t>
  </si>
  <si>
    <t>Компот из свежих плодов</t>
  </si>
  <si>
    <t xml:space="preserve">Салат из свежих помидоров и огурцов </t>
  </si>
  <si>
    <t xml:space="preserve">Салат из  свежих помидоров и огурцов </t>
  </si>
  <si>
    <t>№ 24</t>
  </si>
  <si>
    <t>№ 210</t>
  </si>
  <si>
    <t>№ 3</t>
  </si>
  <si>
    <t>№ 71</t>
  </si>
  <si>
    <t>№223</t>
  </si>
  <si>
    <t>№ 209</t>
  </si>
  <si>
    <t>Бутерброд с  колбасой</t>
  </si>
  <si>
    <t>Бутерброд с колбасой</t>
  </si>
  <si>
    <t>№ 6</t>
  </si>
  <si>
    <t xml:space="preserve">Оладьи </t>
  </si>
  <si>
    <t>Каша вязкая молочная из пшенной крупы</t>
  </si>
  <si>
    <t>№ 173</t>
  </si>
  <si>
    <t>№ 225</t>
  </si>
  <si>
    <t>Каша вязкая молочная из овсяной крупы</t>
  </si>
  <si>
    <t>№ 14</t>
  </si>
  <si>
    <t>Масло порциями</t>
  </si>
  <si>
    <t>№ 378</t>
  </si>
  <si>
    <t>№ 219</t>
  </si>
  <si>
    <t>№ 261</t>
  </si>
  <si>
    <t>№ 171</t>
  </si>
  <si>
    <t>Борщ с капустой и картофелем</t>
  </si>
  <si>
    <t>№ 82</t>
  </si>
  <si>
    <t>салат из белокачанной капусты</t>
  </si>
  <si>
    <t>№ 45</t>
  </si>
  <si>
    <t>№ 67</t>
  </si>
  <si>
    <t>пром</t>
  </si>
  <si>
    <t>Сельдь с луком</t>
  </si>
  <si>
    <t xml:space="preserve">                                                                             Суп картофельный с макаронными изделиями</t>
  </si>
  <si>
    <t>№ 244</t>
  </si>
  <si>
    <t xml:space="preserve"> пром</t>
  </si>
  <si>
    <t xml:space="preserve">Котлеты рубленые из птицы </t>
  </si>
  <si>
    <t>№ 259</t>
  </si>
  <si>
    <t>Щи из свежей капусты с картофелем</t>
  </si>
  <si>
    <t>№ 88</t>
  </si>
  <si>
    <t>Щи из свежей капусты  с картофелем</t>
  </si>
  <si>
    <t>Рыба, запеченная в сметанном соусе</t>
  </si>
  <si>
    <t>№ 232</t>
  </si>
  <si>
    <t>Птица, тушенная в соусе</t>
  </si>
  <si>
    <t>№290/331</t>
  </si>
  <si>
    <t>Суп картофельный  с мясными фрикадельками</t>
  </si>
  <si>
    <t>№ 104</t>
  </si>
  <si>
    <t xml:space="preserve">                                                                             Суп картофельный  с мясными фрикадельками</t>
  </si>
  <si>
    <t>Гуляш</t>
  </si>
  <si>
    <t xml:space="preserve">Гуляш </t>
  </si>
  <si>
    <t>№ 139</t>
  </si>
  <si>
    <t>Печенье овсяное</t>
  </si>
  <si>
    <t>Киви, черешня</t>
  </si>
  <si>
    <t>Салат из свежих огурцов</t>
  </si>
  <si>
    <t>День - одиннадцатый</t>
  </si>
  <si>
    <t>Абрикос, нектарин</t>
  </si>
  <si>
    <t>Печенье "Ореховая фантазия"</t>
  </si>
  <si>
    <t>День - двенадцатый</t>
  </si>
  <si>
    <t>Мандарин, персик</t>
  </si>
  <si>
    <t>№ 50</t>
  </si>
  <si>
    <t>День - тринадцатый</t>
  </si>
  <si>
    <t>День - четырнадцатый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</si>
</sst>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CC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12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2" borderId="0" xfId="0" applyFill="1"/>
    <xf numFmtId="0" fontId="0" fillId="3" borderId="12" xfId="0" applyFill="1" applyBorder="1"/>
    <xf numFmtId="0" fontId="0" fillId="3" borderId="6" xfId="0" applyFill="1" applyBorder="1"/>
    <xf numFmtId="0" fontId="0" fillId="3" borderId="7" xfId="0" applyFill="1" applyBorder="1"/>
    <xf numFmtId="0" fontId="0" fillId="2" borderId="12" xfId="0" applyFill="1" applyBorder="1"/>
    <xf numFmtId="0" fontId="0" fillId="2" borderId="6" xfId="0" applyFill="1" applyBorder="1"/>
    <xf numFmtId="0" fontId="0" fillId="2" borderId="7" xfId="0" applyFill="1" applyBorder="1"/>
    <xf numFmtId="4" fontId="0" fillId="3" borderId="2" xfId="0" applyNumberFormat="1" applyFill="1" applyBorder="1" applyAlignment="1">
      <alignment horizontal="right"/>
    </xf>
    <xf numFmtId="4" fontId="0" fillId="3" borderId="12" xfId="0" applyNumberFormat="1" applyFill="1" applyBorder="1" applyAlignment="1">
      <alignment horizontal="right"/>
    </xf>
    <xf numFmtId="4" fontId="0" fillId="3" borderId="6" xfId="0" applyNumberFormat="1" applyFill="1" applyBorder="1" applyAlignment="1">
      <alignment horizontal="right"/>
    </xf>
    <xf numFmtId="4" fontId="0" fillId="3" borderId="7" xfId="0" applyNumberFormat="1" applyFill="1" applyBorder="1" applyAlignment="1">
      <alignment horizontal="right"/>
    </xf>
    <xf numFmtId="4" fontId="0" fillId="0" borderId="2" xfId="0" applyNumberFormat="1" applyBorder="1" applyAlignment="1">
      <alignment horizontal="right"/>
    </xf>
    <xf numFmtId="4" fontId="0" fillId="0" borderId="12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4" fontId="0" fillId="0" borderId="7" xfId="0" applyNumberFormat="1" applyBorder="1" applyAlignment="1">
      <alignment horizontal="right"/>
    </xf>
    <xf numFmtId="4" fontId="0" fillId="2" borderId="2" xfId="0" applyNumberFormat="1" applyFill="1" applyBorder="1" applyAlignment="1">
      <alignment horizontal="right"/>
    </xf>
    <xf numFmtId="4" fontId="0" fillId="2" borderId="12" xfId="0" applyNumberFormat="1" applyFill="1" applyBorder="1" applyAlignment="1">
      <alignment horizontal="right"/>
    </xf>
    <xf numFmtId="4" fontId="0" fillId="2" borderId="6" xfId="0" applyNumberFormat="1" applyFill="1" applyBorder="1" applyAlignment="1">
      <alignment horizontal="right"/>
    </xf>
    <xf numFmtId="4" fontId="0" fillId="2" borderId="7" xfId="0" applyNumberFormat="1" applyFill="1" applyBorder="1" applyAlignment="1">
      <alignment horizontal="right"/>
    </xf>
    <xf numFmtId="4" fontId="0" fillId="0" borderId="1" xfId="0" applyNumberFormat="1" applyBorder="1"/>
    <xf numFmtId="0" fontId="1" fillId="0" borderId="12" xfId="0" applyFont="1" applyBorder="1"/>
    <xf numFmtId="0" fontId="1" fillId="0" borderId="0" xfId="0" applyFont="1"/>
    <xf numFmtId="0" fontId="1" fillId="0" borderId="13" xfId="0" applyFont="1" applyBorder="1"/>
    <xf numFmtId="4" fontId="1" fillId="0" borderId="2" xfId="0" applyNumberFormat="1" applyFont="1" applyBorder="1"/>
    <xf numFmtId="4" fontId="1" fillId="0" borderId="16" xfId="0" applyNumberFormat="1" applyFont="1" applyBorder="1"/>
    <xf numFmtId="4" fontId="1" fillId="0" borderId="12" xfId="0" applyNumberFormat="1" applyFont="1" applyBorder="1"/>
    <xf numFmtId="4" fontId="1" fillId="0" borderId="6" xfId="0" applyNumberFormat="1" applyFont="1" applyBorder="1"/>
    <xf numFmtId="4" fontId="1" fillId="0" borderId="7" xfId="0" applyNumberFormat="1" applyFont="1" applyBorder="1"/>
    <xf numFmtId="4" fontId="1" fillId="0" borderId="9" xfId="0" applyNumberFormat="1" applyFont="1" applyBorder="1"/>
    <xf numFmtId="4" fontId="1" fillId="0" borderId="15" xfId="0" applyNumberFormat="1" applyFont="1" applyBorder="1"/>
    <xf numFmtId="4" fontId="1" fillId="0" borderId="13" xfId="0" applyNumberFormat="1" applyFont="1" applyBorder="1"/>
    <xf numFmtId="4" fontId="1" fillId="0" borderId="8" xfId="0" applyNumberFormat="1" applyFont="1" applyBorder="1"/>
    <xf numFmtId="4" fontId="1" fillId="0" borderId="10" xfId="0" applyNumberFormat="1" applyFont="1" applyBorder="1"/>
    <xf numFmtId="4" fontId="0" fillId="0" borderId="12" xfId="0" applyNumberFormat="1" applyBorder="1"/>
    <xf numFmtId="0" fontId="0" fillId="0" borderId="0" xfId="0" applyFont="1"/>
    <xf numFmtId="0" fontId="1" fillId="0" borderId="12" xfId="0" applyFont="1" applyBorder="1" applyAlignment="1">
      <alignment horizontal="center" wrapText="1"/>
    </xf>
    <xf numFmtId="0" fontId="0" fillId="3" borderId="12" xfId="0" applyFill="1" applyBorder="1" applyAlignment="1">
      <alignment wrapText="1"/>
    </xf>
    <xf numFmtId="0" fontId="0" fillId="0" borderId="12" xfId="0" applyBorder="1" applyAlignment="1">
      <alignment wrapText="1"/>
    </xf>
    <xf numFmtId="0" fontId="0" fillId="2" borderId="12" xfId="0" applyFill="1" applyBorder="1" applyAlignment="1">
      <alignment wrapText="1"/>
    </xf>
    <xf numFmtId="0" fontId="2" fillId="3" borderId="12" xfId="0" applyFont="1" applyFill="1" applyBorder="1" applyAlignment="1">
      <alignment wrapText="1"/>
    </xf>
    <xf numFmtId="0" fontId="2" fillId="0" borderId="12" xfId="0" applyFont="1" applyBorder="1" applyAlignment="1">
      <alignment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2" fontId="7" fillId="0" borderId="6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2" borderId="6" xfId="0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2" fontId="7" fillId="2" borderId="7" xfId="0" applyNumberFormat="1" applyFont="1" applyFill="1" applyBorder="1" applyAlignment="1">
      <alignment horizontal="center"/>
    </xf>
    <xf numFmtId="0" fontId="1" fillId="5" borderId="12" xfId="0" applyFont="1" applyFill="1" applyBorder="1"/>
    <xf numFmtId="0" fontId="1" fillId="5" borderId="12" xfId="0" applyFont="1" applyFill="1" applyBorder="1" applyAlignment="1">
      <alignment wrapText="1"/>
    </xf>
    <xf numFmtId="0" fontId="1" fillId="5" borderId="6" xfId="0" applyFont="1" applyFill="1" applyBorder="1"/>
    <xf numFmtId="0" fontId="1" fillId="5" borderId="7" xfId="0" applyFont="1" applyFill="1" applyBorder="1"/>
    <xf numFmtId="4" fontId="1" fillId="5" borderId="6" xfId="0" applyNumberFormat="1" applyFont="1" applyFill="1" applyBorder="1" applyAlignment="1">
      <alignment horizontal="right"/>
    </xf>
    <xf numFmtId="4" fontId="1" fillId="5" borderId="2" xfId="0" applyNumberFormat="1" applyFont="1" applyFill="1" applyBorder="1" applyAlignment="1">
      <alignment horizontal="right"/>
    </xf>
    <xf numFmtId="4" fontId="1" fillId="5" borderId="7" xfId="0" applyNumberFormat="1" applyFont="1" applyFill="1" applyBorder="1" applyAlignment="1">
      <alignment horizontal="right"/>
    </xf>
    <xf numFmtId="4" fontId="1" fillId="5" borderId="12" xfId="0" applyNumberFormat="1" applyFont="1" applyFill="1" applyBorder="1" applyAlignment="1">
      <alignment horizontal="right"/>
    </xf>
    <xf numFmtId="0" fontId="1" fillId="6" borderId="12" xfId="0" applyFont="1" applyFill="1" applyBorder="1"/>
    <xf numFmtId="0" fontId="1" fillId="6" borderId="12" xfId="0" applyFont="1" applyFill="1" applyBorder="1" applyAlignment="1">
      <alignment wrapText="1"/>
    </xf>
    <xf numFmtId="0" fontId="1" fillId="6" borderId="6" xfId="0" applyFont="1" applyFill="1" applyBorder="1"/>
    <xf numFmtId="0" fontId="1" fillId="6" borderId="7" xfId="0" applyFont="1" applyFill="1" applyBorder="1"/>
    <xf numFmtId="4" fontId="1" fillId="6" borderId="6" xfId="0" applyNumberFormat="1" applyFont="1" applyFill="1" applyBorder="1" applyAlignment="1">
      <alignment horizontal="right"/>
    </xf>
    <xf numFmtId="4" fontId="1" fillId="6" borderId="2" xfId="0" applyNumberFormat="1" applyFont="1" applyFill="1" applyBorder="1" applyAlignment="1">
      <alignment horizontal="right"/>
    </xf>
    <xf numFmtId="4" fontId="1" fillId="6" borderId="7" xfId="0" applyNumberFormat="1" applyFont="1" applyFill="1" applyBorder="1" applyAlignment="1">
      <alignment horizontal="right"/>
    </xf>
    <xf numFmtId="4" fontId="1" fillId="6" borderId="12" xfId="0" applyNumberFormat="1" applyFont="1" applyFill="1" applyBorder="1" applyAlignment="1">
      <alignment horizontal="right"/>
    </xf>
    <xf numFmtId="0" fontId="1" fillId="4" borderId="12" xfId="0" applyFont="1" applyFill="1" applyBorder="1"/>
    <xf numFmtId="0" fontId="1" fillId="4" borderId="12" xfId="0" applyFont="1" applyFill="1" applyBorder="1" applyAlignment="1">
      <alignment wrapText="1"/>
    </xf>
    <xf numFmtId="0" fontId="1" fillId="4" borderId="6" xfId="0" applyFont="1" applyFill="1" applyBorder="1"/>
    <xf numFmtId="0" fontId="1" fillId="4" borderId="7" xfId="0" applyFont="1" applyFill="1" applyBorder="1"/>
    <xf numFmtId="4" fontId="1" fillId="4" borderId="6" xfId="0" applyNumberFormat="1" applyFont="1" applyFill="1" applyBorder="1" applyAlignment="1">
      <alignment horizontal="right"/>
    </xf>
    <xf numFmtId="4" fontId="1" fillId="4" borderId="2" xfId="0" applyNumberFormat="1" applyFont="1" applyFill="1" applyBorder="1" applyAlignment="1">
      <alignment horizontal="right"/>
    </xf>
    <xf numFmtId="4" fontId="1" fillId="4" borderId="7" xfId="0" applyNumberFormat="1" applyFont="1" applyFill="1" applyBorder="1" applyAlignment="1">
      <alignment horizontal="right"/>
    </xf>
    <xf numFmtId="4" fontId="1" fillId="4" borderId="12" xfId="0" applyNumberFormat="1" applyFont="1" applyFill="1" applyBorder="1" applyAlignment="1">
      <alignment horizontal="right"/>
    </xf>
    <xf numFmtId="0" fontId="1" fillId="4" borderId="13" xfId="0" applyFont="1" applyFill="1" applyBorder="1"/>
    <xf numFmtId="0" fontId="1" fillId="4" borderId="13" xfId="0" applyFont="1" applyFill="1" applyBorder="1" applyAlignment="1">
      <alignment wrapText="1"/>
    </xf>
    <xf numFmtId="0" fontId="1" fillId="4" borderId="8" xfId="0" applyFont="1" applyFill="1" applyBorder="1"/>
    <xf numFmtId="0" fontId="1" fillId="4" borderId="10" xfId="0" applyFont="1" applyFill="1" applyBorder="1"/>
    <xf numFmtId="4" fontId="1" fillId="4" borderId="8" xfId="0" applyNumberFormat="1" applyFont="1" applyFill="1" applyBorder="1"/>
    <xf numFmtId="4" fontId="1" fillId="4" borderId="9" xfId="0" applyNumberFormat="1" applyFont="1" applyFill="1" applyBorder="1"/>
    <xf numFmtId="4" fontId="1" fillId="4" borderId="10" xfId="0" applyNumberFormat="1" applyFont="1" applyFill="1" applyBorder="1"/>
    <xf numFmtId="4" fontId="1" fillId="4" borderId="13" xfId="0" applyNumberFormat="1" applyFont="1" applyFill="1" applyBorder="1"/>
    <xf numFmtId="0" fontId="0" fillId="3" borderId="12" xfId="0" applyFont="1" applyFill="1" applyBorder="1" applyAlignment="1">
      <alignment wrapText="1"/>
    </xf>
    <xf numFmtId="0" fontId="2" fillId="3" borderId="12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4" fontId="2" fillId="3" borderId="6" xfId="0" applyNumberFormat="1" applyFont="1" applyFill="1" applyBorder="1" applyAlignment="1">
      <alignment horizontal="right"/>
    </xf>
    <xf numFmtId="4" fontId="2" fillId="3" borderId="2" xfId="0" applyNumberFormat="1" applyFont="1" applyFill="1" applyBorder="1" applyAlignment="1">
      <alignment horizontal="right"/>
    </xf>
    <xf numFmtId="4" fontId="2" fillId="3" borderId="7" xfId="0" applyNumberFormat="1" applyFont="1" applyFill="1" applyBorder="1" applyAlignment="1">
      <alignment horizontal="right"/>
    </xf>
    <xf numFmtId="4" fontId="2" fillId="3" borderId="12" xfId="0" applyNumberFormat="1" applyFont="1" applyFill="1" applyBorder="1" applyAlignment="1">
      <alignment horizontal="right"/>
    </xf>
    <xf numFmtId="0" fontId="2" fillId="0" borderId="12" xfId="0" applyFont="1" applyBorder="1"/>
    <xf numFmtId="0" fontId="2" fillId="0" borderId="6" xfId="0" applyFont="1" applyBorder="1"/>
    <xf numFmtId="0" fontId="2" fillId="0" borderId="7" xfId="0" applyFont="1" applyBorder="1"/>
    <xf numFmtId="4" fontId="2" fillId="0" borderId="6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4" fontId="2" fillId="0" borderId="12" xfId="0" applyNumberFormat="1" applyFont="1" applyBorder="1" applyAlignment="1">
      <alignment horizontal="right"/>
    </xf>
    <xf numFmtId="4" fontId="0" fillId="0" borderId="0" xfId="0" applyNumberFormat="1" applyAlignment="1">
      <alignment horizontal="left"/>
    </xf>
    <xf numFmtId="4" fontId="1" fillId="0" borderId="0" xfId="0" applyNumberFormat="1" applyFont="1" applyAlignment="1"/>
    <xf numFmtId="4" fontId="0" fillId="0" borderId="0" xfId="0" applyNumberFormat="1" applyFont="1" applyAlignment="1"/>
    <xf numFmtId="2" fontId="0" fillId="0" borderId="0" xfId="0" applyNumberFormat="1"/>
    <xf numFmtId="2" fontId="0" fillId="5" borderId="0" xfId="0" applyNumberFormat="1" applyFill="1"/>
    <xf numFmtId="2" fontId="0" fillId="5" borderId="17" xfId="0" applyNumberFormat="1" applyFill="1" applyBorder="1"/>
    <xf numFmtId="2" fontId="0" fillId="0" borderId="2" xfId="0" applyNumberFormat="1" applyBorder="1" applyAlignment="1">
      <alignment horizontal="right"/>
    </xf>
    <xf numFmtId="2" fontId="2" fillId="0" borderId="12" xfId="0" applyNumberFormat="1" applyFont="1" applyBorder="1" applyAlignment="1">
      <alignment horizontal="right"/>
    </xf>
    <xf numFmtId="2" fontId="1" fillId="0" borderId="6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right"/>
    </xf>
    <xf numFmtId="2" fontId="1" fillId="0" borderId="7" xfId="0" applyNumberFormat="1" applyFont="1" applyBorder="1" applyAlignment="1">
      <alignment horizontal="right"/>
    </xf>
    <xf numFmtId="2" fontId="1" fillId="0" borderId="12" xfId="0" applyNumberFormat="1" applyFont="1" applyBorder="1" applyAlignment="1">
      <alignment horizontal="right"/>
    </xf>
    <xf numFmtId="2" fontId="1" fillId="0" borderId="8" xfId="0" applyNumberFormat="1" applyFont="1" applyBorder="1" applyAlignment="1">
      <alignment horizontal="right"/>
    </xf>
    <xf numFmtId="2" fontId="1" fillId="0" borderId="9" xfId="0" applyNumberFormat="1" applyFont="1" applyBorder="1" applyAlignment="1">
      <alignment horizontal="right"/>
    </xf>
    <xf numFmtId="2" fontId="1" fillId="0" borderId="10" xfId="0" applyNumberFormat="1" applyFont="1" applyBorder="1" applyAlignment="1">
      <alignment horizontal="right"/>
    </xf>
    <xf numFmtId="2" fontId="1" fillId="0" borderId="13" xfId="0" applyNumberFormat="1" applyFont="1" applyBorder="1" applyAlignment="1">
      <alignment horizontal="right"/>
    </xf>
    <xf numFmtId="0" fontId="8" fillId="0" borderId="0" xfId="0" applyFont="1"/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 wrapText="1"/>
    </xf>
    <xf numFmtId="2" fontId="9" fillId="0" borderId="6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2" fontId="9" fillId="2" borderId="6" xfId="0" applyNumberFormat="1" applyFont="1" applyFill="1" applyBorder="1" applyAlignment="1">
      <alignment horizontal="center"/>
    </xf>
    <xf numFmtId="2" fontId="9" fillId="2" borderId="2" xfId="0" applyNumberFormat="1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0" fontId="8" fillId="0" borderId="12" xfId="0" applyFont="1" applyBorder="1" applyAlignment="1">
      <alignment horizontal="center" wrapText="1"/>
    </xf>
    <xf numFmtId="0" fontId="2" fillId="2" borderId="12" xfId="0" applyFont="1" applyFill="1" applyBorder="1"/>
    <xf numFmtId="0" fontId="2" fillId="2" borderId="12" xfId="0" applyFont="1" applyFill="1" applyBorder="1" applyAlignment="1">
      <alignment wrapText="1"/>
    </xf>
    <xf numFmtId="0" fontId="2" fillId="2" borderId="6" xfId="0" applyFont="1" applyFill="1" applyBorder="1"/>
    <xf numFmtId="0" fontId="2" fillId="2" borderId="7" xfId="0" applyFont="1" applyFill="1" applyBorder="1"/>
    <xf numFmtId="4" fontId="2" fillId="2" borderId="6" xfId="0" applyNumberFormat="1" applyFont="1" applyFill="1" applyBorder="1" applyAlignment="1">
      <alignment horizontal="right"/>
    </xf>
    <xf numFmtId="4" fontId="2" fillId="2" borderId="2" xfId="0" applyNumberFormat="1" applyFont="1" applyFill="1" applyBorder="1" applyAlignment="1">
      <alignment horizontal="right"/>
    </xf>
    <xf numFmtId="4" fontId="2" fillId="2" borderId="7" xfId="0" applyNumberFormat="1" applyFont="1" applyFill="1" applyBorder="1" applyAlignment="1">
      <alignment horizontal="right"/>
    </xf>
    <xf numFmtId="4" fontId="2" fillId="2" borderId="12" xfId="0" applyNumberFormat="1" applyFont="1" applyFill="1" applyBorder="1" applyAlignment="1">
      <alignment horizontal="right"/>
    </xf>
    <xf numFmtId="0" fontId="8" fillId="5" borderId="12" xfId="0" applyFont="1" applyFill="1" applyBorder="1"/>
    <xf numFmtId="0" fontId="8" fillId="5" borderId="12" xfId="0" applyFont="1" applyFill="1" applyBorder="1" applyAlignment="1">
      <alignment wrapText="1"/>
    </xf>
    <xf numFmtId="0" fontId="8" fillId="5" borderId="6" xfId="0" applyFont="1" applyFill="1" applyBorder="1"/>
    <xf numFmtId="0" fontId="8" fillId="5" borderId="7" xfId="0" applyFont="1" applyFill="1" applyBorder="1"/>
    <xf numFmtId="4" fontId="8" fillId="5" borderId="6" xfId="0" applyNumberFormat="1" applyFont="1" applyFill="1" applyBorder="1" applyAlignment="1">
      <alignment horizontal="right"/>
    </xf>
    <xf numFmtId="4" fontId="8" fillId="5" borderId="2" xfId="0" applyNumberFormat="1" applyFont="1" applyFill="1" applyBorder="1" applyAlignment="1">
      <alignment horizontal="right"/>
    </xf>
    <xf numFmtId="4" fontId="8" fillId="5" borderId="7" xfId="0" applyNumberFormat="1" applyFont="1" applyFill="1" applyBorder="1" applyAlignment="1">
      <alignment horizontal="right"/>
    </xf>
    <xf numFmtId="4" fontId="8" fillId="5" borderId="12" xfId="0" applyNumberFormat="1" applyFont="1" applyFill="1" applyBorder="1" applyAlignment="1">
      <alignment horizontal="right"/>
    </xf>
    <xf numFmtId="0" fontId="8" fillId="6" borderId="12" xfId="0" applyFont="1" applyFill="1" applyBorder="1"/>
    <xf numFmtId="0" fontId="8" fillId="6" borderId="12" xfId="0" applyFont="1" applyFill="1" applyBorder="1" applyAlignment="1">
      <alignment wrapText="1"/>
    </xf>
    <xf numFmtId="0" fontId="8" fillId="6" borderId="6" xfId="0" applyFont="1" applyFill="1" applyBorder="1"/>
    <xf numFmtId="0" fontId="8" fillId="6" borderId="7" xfId="0" applyFont="1" applyFill="1" applyBorder="1"/>
    <xf numFmtId="4" fontId="8" fillId="6" borderId="6" xfId="0" applyNumberFormat="1" applyFont="1" applyFill="1" applyBorder="1" applyAlignment="1">
      <alignment horizontal="right"/>
    </xf>
    <xf numFmtId="4" fontId="8" fillId="6" borderId="2" xfId="0" applyNumberFormat="1" applyFont="1" applyFill="1" applyBorder="1" applyAlignment="1">
      <alignment horizontal="right"/>
    </xf>
    <xf numFmtId="4" fontId="8" fillId="6" borderId="7" xfId="0" applyNumberFormat="1" applyFont="1" applyFill="1" applyBorder="1" applyAlignment="1">
      <alignment horizontal="right"/>
    </xf>
    <xf numFmtId="4" fontId="8" fillId="6" borderId="12" xfId="0" applyNumberFormat="1" applyFont="1" applyFill="1" applyBorder="1" applyAlignment="1">
      <alignment horizontal="right"/>
    </xf>
    <xf numFmtId="0" fontId="8" fillId="4" borderId="12" xfId="0" applyFont="1" applyFill="1" applyBorder="1"/>
    <xf numFmtId="0" fontId="8" fillId="4" borderId="12" xfId="0" applyFont="1" applyFill="1" applyBorder="1" applyAlignment="1">
      <alignment wrapText="1"/>
    </xf>
    <xf numFmtId="0" fontId="8" fillId="4" borderId="6" xfId="0" applyFont="1" applyFill="1" applyBorder="1"/>
    <xf numFmtId="0" fontId="8" fillId="4" borderId="7" xfId="0" applyFont="1" applyFill="1" applyBorder="1"/>
    <xf numFmtId="4" fontId="8" fillId="4" borderId="6" xfId="0" applyNumberFormat="1" applyFont="1" applyFill="1" applyBorder="1" applyAlignment="1">
      <alignment horizontal="right"/>
    </xf>
    <xf numFmtId="4" fontId="8" fillId="4" borderId="2" xfId="0" applyNumberFormat="1" applyFont="1" applyFill="1" applyBorder="1" applyAlignment="1">
      <alignment horizontal="right"/>
    </xf>
    <xf numFmtId="4" fontId="8" fillId="4" borderId="7" xfId="0" applyNumberFormat="1" applyFont="1" applyFill="1" applyBorder="1" applyAlignment="1">
      <alignment horizontal="right"/>
    </xf>
    <xf numFmtId="4" fontId="8" fillId="4" borderId="12" xfId="0" applyNumberFormat="1" applyFont="1" applyFill="1" applyBorder="1" applyAlignment="1">
      <alignment horizontal="right"/>
    </xf>
    <xf numFmtId="0" fontId="8" fillId="4" borderId="13" xfId="0" applyFont="1" applyFill="1" applyBorder="1"/>
    <xf numFmtId="0" fontId="8" fillId="4" borderId="13" xfId="0" applyFont="1" applyFill="1" applyBorder="1" applyAlignment="1">
      <alignment wrapText="1"/>
    </xf>
    <xf numFmtId="0" fontId="8" fillId="4" borderId="8" xfId="0" applyFont="1" applyFill="1" applyBorder="1"/>
    <xf numFmtId="0" fontId="8" fillId="4" borderId="10" xfId="0" applyFont="1" applyFill="1" applyBorder="1"/>
    <xf numFmtId="4" fontId="8" fillId="4" borderId="8" xfId="0" applyNumberFormat="1" applyFont="1" applyFill="1" applyBorder="1"/>
    <xf numFmtId="4" fontId="8" fillId="4" borderId="9" xfId="0" applyNumberFormat="1" applyFont="1" applyFill="1" applyBorder="1"/>
    <xf numFmtId="4" fontId="8" fillId="4" borderId="10" xfId="0" applyNumberFormat="1" applyFont="1" applyFill="1" applyBorder="1"/>
    <xf numFmtId="4" fontId="8" fillId="4" borderId="13" xfId="0" applyNumberFormat="1" applyFont="1" applyFill="1" applyBorder="1"/>
    <xf numFmtId="0" fontId="2" fillId="0" borderId="0" xfId="0" applyFont="1" applyAlignment="1">
      <alignment wrapText="1"/>
    </xf>
    <xf numFmtId="4" fontId="0" fillId="2" borderId="0" xfId="0" applyNumberFormat="1" applyFill="1" applyBorder="1" applyAlignment="1">
      <alignment horizontal="right"/>
    </xf>
    <xf numFmtId="0" fontId="10" fillId="0" borderId="0" xfId="0" applyFont="1"/>
    <xf numFmtId="0" fontId="8" fillId="3" borderId="12" xfId="0" applyFont="1" applyFill="1" applyBorder="1" applyAlignment="1">
      <alignment wrapText="1"/>
    </xf>
    <xf numFmtId="0" fontId="11" fillId="3" borderId="12" xfId="0" applyFont="1" applyFill="1" applyBorder="1"/>
    <xf numFmtId="0" fontId="11" fillId="3" borderId="12" xfId="0" applyFont="1" applyFill="1" applyBorder="1" applyAlignment="1">
      <alignment wrapText="1"/>
    </xf>
    <xf numFmtId="0" fontId="11" fillId="3" borderId="6" xfId="0" applyFont="1" applyFill="1" applyBorder="1"/>
    <xf numFmtId="0" fontId="11" fillId="3" borderId="7" xfId="0" applyFont="1" applyFill="1" applyBorder="1"/>
    <xf numFmtId="4" fontId="11" fillId="3" borderId="6" xfId="0" applyNumberFormat="1" applyFont="1" applyFill="1" applyBorder="1" applyAlignment="1">
      <alignment horizontal="right"/>
    </xf>
    <xf numFmtId="0" fontId="11" fillId="0" borderId="12" xfId="0" applyFont="1" applyBorder="1"/>
    <xf numFmtId="0" fontId="11" fillId="0" borderId="12" xfId="0" applyFont="1" applyBorder="1" applyAlignment="1">
      <alignment wrapText="1"/>
    </xf>
    <xf numFmtId="0" fontId="11" fillId="0" borderId="6" xfId="0" applyFont="1" applyBorder="1"/>
    <xf numFmtId="0" fontId="11" fillId="0" borderId="7" xfId="0" applyFont="1" applyBorder="1"/>
    <xf numFmtId="4" fontId="11" fillId="0" borderId="6" xfId="0" applyNumberFormat="1" applyFont="1" applyBorder="1" applyAlignment="1">
      <alignment horizontal="right"/>
    </xf>
    <xf numFmtId="4" fontId="11" fillId="3" borderId="2" xfId="0" applyNumberFormat="1" applyFont="1" applyFill="1" applyBorder="1" applyAlignment="1">
      <alignment horizontal="right"/>
    </xf>
    <xf numFmtId="4" fontId="11" fillId="3" borderId="7" xfId="0" applyNumberFormat="1" applyFont="1" applyFill="1" applyBorder="1" applyAlignment="1">
      <alignment horizontal="right"/>
    </xf>
    <xf numFmtId="4" fontId="11" fillId="3" borderId="12" xfId="0" applyNumberFormat="1" applyFont="1" applyFill="1" applyBorder="1" applyAlignment="1">
      <alignment horizontal="right"/>
    </xf>
    <xf numFmtId="4" fontId="11" fillId="0" borderId="2" xfId="0" applyNumberFormat="1" applyFont="1" applyBorder="1" applyAlignment="1">
      <alignment horizontal="right"/>
    </xf>
    <xf numFmtId="0" fontId="11" fillId="2" borderId="12" xfId="0" applyFont="1" applyFill="1" applyBorder="1"/>
    <xf numFmtId="0" fontId="11" fillId="2" borderId="12" xfId="0" applyFont="1" applyFill="1" applyBorder="1" applyAlignment="1">
      <alignment wrapText="1"/>
    </xf>
    <xf numFmtId="0" fontId="12" fillId="0" borderId="12" xfId="0" applyFont="1" applyBorder="1" applyAlignment="1">
      <alignment horizontal="left" vertical="top" wrapText="1"/>
    </xf>
    <xf numFmtId="2" fontId="12" fillId="0" borderId="6" xfId="0" applyNumberFormat="1" applyFont="1" applyBorder="1" applyAlignment="1">
      <alignment horizontal="center" vertical="top" wrapText="1"/>
    </xf>
    <xf numFmtId="2" fontId="12" fillId="0" borderId="7" xfId="0" applyNumberFormat="1" applyFont="1" applyBorder="1" applyAlignment="1">
      <alignment horizontal="center" vertical="top" wrapText="1"/>
    </xf>
    <xf numFmtId="2" fontId="12" fillId="0" borderId="2" xfId="0" applyNumberFormat="1" applyFont="1" applyBorder="1" applyAlignment="1">
      <alignment horizontal="center" vertical="top" wrapText="1"/>
    </xf>
    <xf numFmtId="2" fontId="12" fillId="0" borderId="12" xfId="0" applyNumberFormat="1" applyFont="1" applyBorder="1" applyAlignment="1">
      <alignment horizontal="center" vertical="top" wrapText="1"/>
    </xf>
    <xf numFmtId="2" fontId="12" fillId="0" borderId="6" xfId="0" applyNumberFormat="1" applyFont="1" applyBorder="1" applyAlignment="1">
      <alignment horizontal="center"/>
    </xf>
    <xf numFmtId="2" fontId="12" fillId="0" borderId="2" xfId="0" applyNumberFormat="1" applyFont="1" applyBorder="1" applyAlignment="1">
      <alignment horizontal="center"/>
    </xf>
    <xf numFmtId="2" fontId="12" fillId="0" borderId="7" xfId="0" applyNumberFormat="1" applyFont="1" applyBorder="1" applyAlignment="1">
      <alignment horizontal="center"/>
    </xf>
    <xf numFmtId="0" fontId="12" fillId="3" borderId="12" xfId="0" applyFont="1" applyFill="1" applyBorder="1" applyAlignment="1">
      <alignment horizontal="left" vertical="top" wrapText="1"/>
    </xf>
    <xf numFmtId="2" fontId="12" fillId="3" borderId="6" xfId="0" applyNumberFormat="1" applyFont="1" applyFill="1" applyBorder="1" applyAlignment="1">
      <alignment horizontal="center" vertical="top" wrapText="1"/>
    </xf>
    <xf numFmtId="2" fontId="12" fillId="3" borderId="7" xfId="0" applyNumberFormat="1" applyFont="1" applyFill="1" applyBorder="1" applyAlignment="1">
      <alignment horizontal="center" vertical="top" wrapText="1"/>
    </xf>
    <xf numFmtId="2" fontId="12" fillId="3" borderId="2" xfId="0" applyNumberFormat="1" applyFont="1" applyFill="1" applyBorder="1" applyAlignment="1">
      <alignment horizontal="center" vertical="top" wrapText="1"/>
    </xf>
    <xf numFmtId="2" fontId="12" fillId="3" borderId="12" xfId="0" applyNumberFormat="1" applyFont="1" applyFill="1" applyBorder="1" applyAlignment="1">
      <alignment horizontal="center" vertical="top" wrapText="1"/>
    </xf>
    <xf numFmtId="2" fontId="12" fillId="3" borderId="6" xfId="0" applyNumberFormat="1" applyFont="1" applyFill="1" applyBorder="1" applyAlignment="1">
      <alignment horizontal="center"/>
    </xf>
    <xf numFmtId="2" fontId="12" fillId="3" borderId="2" xfId="0" applyNumberFormat="1" applyFont="1" applyFill="1" applyBorder="1" applyAlignment="1">
      <alignment horizontal="center"/>
    </xf>
    <xf numFmtId="2" fontId="12" fillId="3" borderId="7" xfId="0" applyNumberFormat="1" applyFont="1" applyFill="1" applyBorder="1" applyAlignment="1">
      <alignment horizontal="center"/>
    </xf>
    <xf numFmtId="0" fontId="0" fillId="3" borderId="12" xfId="0" applyFill="1" applyBorder="1" applyAlignment="1">
      <alignment vertical="top"/>
    </xf>
    <xf numFmtId="0" fontId="2" fillId="3" borderId="12" xfId="0" applyFont="1" applyFill="1" applyBorder="1" applyAlignment="1">
      <alignment vertical="top" wrapText="1"/>
    </xf>
    <xf numFmtId="0" fontId="0" fillId="3" borderId="6" xfId="0" applyFill="1" applyBorder="1" applyAlignment="1">
      <alignment vertical="top"/>
    </xf>
    <xf numFmtId="0" fontId="0" fillId="3" borderId="7" xfId="0" applyFill="1" applyBorder="1" applyAlignment="1">
      <alignment vertical="top"/>
    </xf>
    <xf numFmtId="4" fontId="0" fillId="3" borderId="6" xfId="0" applyNumberFormat="1" applyFill="1" applyBorder="1" applyAlignment="1">
      <alignment horizontal="right" vertical="top"/>
    </xf>
    <xf numFmtId="4" fontId="0" fillId="3" borderId="2" xfId="0" applyNumberFormat="1" applyFill="1" applyBorder="1" applyAlignment="1">
      <alignment horizontal="right" vertical="top"/>
    </xf>
    <xf numFmtId="4" fontId="0" fillId="3" borderId="7" xfId="0" applyNumberFormat="1" applyFill="1" applyBorder="1" applyAlignment="1">
      <alignment horizontal="right" vertical="top"/>
    </xf>
    <xf numFmtId="4" fontId="0" fillId="3" borderId="12" xfId="0" applyNumberFormat="1" applyFill="1" applyBorder="1" applyAlignment="1">
      <alignment horizontal="right" vertical="top"/>
    </xf>
    <xf numFmtId="0" fontId="0" fillId="0" borderId="12" xfId="0" applyBorder="1" applyAlignment="1">
      <alignment vertical="top"/>
    </xf>
    <xf numFmtId="0" fontId="2" fillId="0" borderId="12" xfId="0" applyFont="1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4" fontId="0" fillId="0" borderId="6" xfId="0" applyNumberFormat="1" applyBorder="1" applyAlignment="1">
      <alignment horizontal="right" vertical="top"/>
    </xf>
    <xf numFmtId="4" fontId="0" fillId="0" borderId="2" xfId="0" applyNumberFormat="1" applyBorder="1" applyAlignment="1">
      <alignment horizontal="right" vertical="top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2" fontId="7" fillId="0" borderId="3" xfId="0" applyNumberFormat="1" applyFont="1" applyBorder="1" applyAlignment="1">
      <alignment horizontal="center" wrapText="1"/>
    </xf>
    <xf numFmtId="2" fontId="7" fillId="0" borderId="4" xfId="0" applyNumberFormat="1" applyFont="1" applyBorder="1" applyAlignment="1">
      <alignment horizontal="center" wrapText="1"/>
    </xf>
    <xf numFmtId="2" fontId="7" fillId="0" borderId="5" xfId="0" applyNumberFormat="1" applyFont="1" applyBorder="1" applyAlignment="1">
      <alignment horizontal="center" wrapText="1"/>
    </xf>
    <xf numFmtId="2" fontId="7" fillId="0" borderId="11" xfId="0" applyNumberFormat="1" applyFont="1" applyBorder="1" applyAlignment="1">
      <alignment horizontal="center" wrapText="1"/>
    </xf>
    <xf numFmtId="2" fontId="7" fillId="0" borderId="12" xfId="0" applyNumberFormat="1" applyFont="1" applyBorder="1" applyAlignment="1">
      <alignment horizontal="center" wrapText="1"/>
    </xf>
    <xf numFmtId="2" fontId="7" fillId="2" borderId="3" xfId="0" applyNumberFormat="1" applyFont="1" applyFill="1" applyBorder="1" applyAlignment="1">
      <alignment horizontal="center" wrapText="1"/>
    </xf>
    <xf numFmtId="2" fontId="7" fillId="2" borderId="4" xfId="0" applyNumberFormat="1" applyFont="1" applyFill="1" applyBorder="1" applyAlignment="1">
      <alignment horizontal="center" wrapText="1"/>
    </xf>
    <xf numFmtId="2" fontId="7" fillId="2" borderId="5" xfId="0" applyNumberFormat="1" applyFont="1" applyFill="1" applyBorder="1" applyAlignment="1">
      <alignment horizontal="center" wrapText="1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3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left"/>
    </xf>
    <xf numFmtId="0" fontId="9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2" fontId="9" fillId="0" borderId="3" xfId="0" applyNumberFormat="1" applyFont="1" applyBorder="1" applyAlignment="1">
      <alignment horizontal="center" wrapText="1"/>
    </xf>
    <xf numFmtId="2" fontId="9" fillId="0" borderId="4" xfId="0" applyNumberFormat="1" applyFont="1" applyBorder="1" applyAlignment="1">
      <alignment horizontal="center" wrapText="1"/>
    </xf>
    <xf numFmtId="2" fontId="9" fillId="0" borderId="5" xfId="0" applyNumberFormat="1" applyFont="1" applyBorder="1" applyAlignment="1">
      <alignment horizontal="center" wrapText="1"/>
    </xf>
    <xf numFmtId="2" fontId="9" fillId="0" borderId="11" xfId="0" applyNumberFormat="1" applyFont="1" applyBorder="1" applyAlignment="1">
      <alignment horizontal="center" wrapText="1"/>
    </xf>
    <xf numFmtId="2" fontId="9" fillId="0" borderId="12" xfId="0" applyNumberFormat="1" applyFont="1" applyBorder="1" applyAlignment="1">
      <alignment horizontal="center" wrapText="1"/>
    </xf>
    <xf numFmtId="2" fontId="9" fillId="2" borderId="3" xfId="0" applyNumberFormat="1" applyFont="1" applyFill="1" applyBorder="1" applyAlignment="1">
      <alignment horizontal="center" wrapText="1"/>
    </xf>
    <xf numFmtId="2" fontId="9" fillId="2" borderId="4" xfId="0" applyNumberFormat="1" applyFont="1" applyFill="1" applyBorder="1" applyAlignment="1">
      <alignment horizontal="center" wrapText="1"/>
    </xf>
    <xf numFmtId="2" fontId="9" fillId="2" borderId="5" xfId="0" applyNumberFormat="1" applyFont="1" applyFill="1" applyBorder="1" applyAlignment="1">
      <alignment horizontal="center" wrapText="1"/>
    </xf>
    <xf numFmtId="4" fontId="0" fillId="3" borderId="18" xfId="0" applyNumberFormat="1" applyFill="1" applyBorder="1" applyAlignment="1">
      <alignment horizontal="righ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19" xfId="0" applyFill="1" applyBorder="1"/>
    <xf numFmtId="0" fontId="0" fillId="0" borderId="20" xfId="0" applyBorder="1" applyAlignment="1">
      <alignment horizontal="left"/>
    </xf>
    <xf numFmtId="0" fontId="0" fillId="2" borderId="12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FF"/>
      <color rgb="FFFFFFCC"/>
      <color rgb="FFFFFF99"/>
      <color rgb="FFCCFF99"/>
      <color rgb="FFCCFFCC"/>
      <color rgb="FF66FF33"/>
      <color rgb="FF00CC00"/>
      <color rgb="FF9900FF"/>
      <color rgb="FFFF66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7;&#1072;&#1084;.&#1087;&#1086;%20&#1042;&#1056;\Desktop\&#1051;&#1072;&#1075;&#1077;&#1088;&#1100;23-24\&#1051;&#1040;&#1043;&#1045;&#1088;&#1100;1\&#1052;&#1077;&#1085;&#1102;%20&#1083;&#1077;&#1090;&#1086;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83;&#1077;&#1090;&#1086;%202024%2011-14%20&#1076;&#1085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блюд"/>
      <sheetName val="Пищевая ценность"/>
      <sheetName val="день 1"/>
      <sheetName val="день 2"/>
      <sheetName val="день 3"/>
      <sheetName val="день 4"/>
      <sheetName val="день 5 "/>
      <sheetName val="день 6"/>
      <sheetName val="день 7"/>
      <sheetName val="день 8"/>
      <sheetName val="день 9"/>
      <sheetName val="день 10"/>
    </sheetNames>
    <sheetDataSet>
      <sheetData sheetId="0"/>
      <sheetData sheetId="1"/>
      <sheetData sheetId="2"/>
      <sheetData sheetId="3"/>
      <sheetData sheetId="4"/>
      <sheetData sheetId="5"/>
      <sheetData sheetId="6">
        <row r="42">
          <cell r="E42" t="str">
            <v>10, 3</v>
          </cell>
          <cell r="F42">
            <v>27.5</v>
          </cell>
          <cell r="G42">
            <v>51.2</v>
          </cell>
          <cell r="H42">
            <v>499</v>
          </cell>
        </row>
        <row r="43">
          <cell r="E43" t="str">
            <v>10, 3</v>
          </cell>
          <cell r="F43">
            <v>27.5</v>
          </cell>
          <cell r="G43">
            <v>51.2</v>
          </cell>
          <cell r="H43">
            <v>499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0"/>
  <sheetViews>
    <sheetView topLeftCell="A133" workbookViewId="0">
      <selection activeCell="A193" sqref="A193:P194"/>
    </sheetView>
  </sheetViews>
  <sheetFormatPr defaultRowHeight="15" x14ac:dyDescent="0.25"/>
  <cols>
    <col min="1" max="1" width="12.7109375" customWidth="1"/>
    <col min="2" max="2" width="47.140625" customWidth="1"/>
    <col min="3" max="7" width="9.140625" style="111"/>
    <col min="8" max="8" width="9.140625" style="112"/>
    <col min="9" max="16" width="9.140625" style="111"/>
  </cols>
  <sheetData>
    <row r="1" spans="1:16" x14ac:dyDescent="0.25">
      <c r="A1" s="33" t="s">
        <v>180</v>
      </c>
    </row>
    <row r="2" spans="1:16" x14ac:dyDescent="0.25">
      <c r="A2" t="s">
        <v>181</v>
      </c>
      <c r="B2" t="s">
        <v>6</v>
      </c>
      <c r="D2" s="111">
        <v>20</v>
      </c>
      <c r="E2" s="111">
        <v>5.0999999999999996</v>
      </c>
      <c r="F2" s="111">
        <v>5</v>
      </c>
      <c r="G2" s="111">
        <v>0</v>
      </c>
      <c r="H2" s="112">
        <v>69</v>
      </c>
      <c r="I2" s="111">
        <v>6.0000000000000001E-3</v>
      </c>
      <c r="J2" s="111">
        <v>0.13999999999999999</v>
      </c>
      <c r="K2" s="111">
        <v>4.6000000000000006E-2</v>
      </c>
      <c r="L2" s="111">
        <v>0.1</v>
      </c>
      <c r="M2" s="111">
        <v>180</v>
      </c>
      <c r="N2" s="111">
        <v>118</v>
      </c>
      <c r="O2" s="111">
        <v>10</v>
      </c>
      <c r="P2" s="111">
        <v>0.18000000000000002</v>
      </c>
    </row>
    <row r="3" spans="1:16" x14ac:dyDescent="0.25">
      <c r="A3" t="s">
        <v>181</v>
      </c>
      <c r="B3" t="s">
        <v>6</v>
      </c>
      <c r="D3" s="111">
        <v>25</v>
      </c>
      <c r="E3" s="111">
        <v>6.4</v>
      </c>
      <c r="F3" s="111">
        <v>6.5</v>
      </c>
      <c r="G3" s="111">
        <v>0</v>
      </c>
      <c r="H3" s="112">
        <v>86.3</v>
      </c>
      <c r="I3" s="111">
        <v>7.4999999999999997E-3</v>
      </c>
      <c r="J3" s="111">
        <v>0.17499999999999999</v>
      </c>
      <c r="K3" s="111">
        <v>5.7500000000000002E-2</v>
      </c>
      <c r="L3" s="111">
        <v>0.125</v>
      </c>
      <c r="M3" s="111">
        <v>225</v>
      </c>
      <c r="N3" s="111">
        <v>147.5</v>
      </c>
      <c r="O3" s="111">
        <v>12.5</v>
      </c>
      <c r="P3" s="111">
        <v>0.22500000000000001</v>
      </c>
    </row>
    <row r="4" spans="1:16" x14ac:dyDescent="0.25">
      <c r="A4" t="s">
        <v>182</v>
      </c>
      <c r="B4" t="s">
        <v>183</v>
      </c>
      <c r="C4" s="111">
        <v>60</v>
      </c>
      <c r="E4" s="111">
        <v>1.08</v>
      </c>
      <c r="F4" s="111">
        <v>0.48</v>
      </c>
      <c r="G4" s="111">
        <v>5.8199999999999994</v>
      </c>
      <c r="H4" s="112">
        <v>33.6</v>
      </c>
      <c r="I4" s="111">
        <v>0.03</v>
      </c>
      <c r="J4" s="111">
        <v>5.22</v>
      </c>
      <c r="K4" s="111">
        <v>0</v>
      </c>
      <c r="L4" s="111">
        <v>0.18</v>
      </c>
      <c r="M4" s="111">
        <v>27</v>
      </c>
      <c r="N4" s="111">
        <v>30</v>
      </c>
      <c r="O4" s="111">
        <v>14.399999999999999</v>
      </c>
      <c r="P4" s="111">
        <v>4.8000000000000001E-2</v>
      </c>
    </row>
    <row r="5" spans="1:16" x14ac:dyDescent="0.25">
      <c r="A5" t="s">
        <v>182</v>
      </c>
      <c r="B5" t="s">
        <v>183</v>
      </c>
      <c r="C5" s="111">
        <v>100</v>
      </c>
      <c r="E5" s="111">
        <v>1.8</v>
      </c>
      <c r="F5" s="111">
        <v>0.8</v>
      </c>
      <c r="G5" s="111">
        <v>9.6999999999999993</v>
      </c>
      <c r="H5" s="112">
        <v>56</v>
      </c>
      <c r="I5" s="111">
        <v>0.05</v>
      </c>
      <c r="J5" s="111">
        <v>8.6999999999999993</v>
      </c>
      <c r="K5" s="111">
        <v>0</v>
      </c>
      <c r="L5" s="111">
        <v>0.3</v>
      </c>
      <c r="M5" s="111">
        <v>45</v>
      </c>
      <c r="N5" s="111">
        <v>50</v>
      </c>
      <c r="O5" s="111">
        <v>24</v>
      </c>
      <c r="P5" s="111">
        <v>0.08</v>
      </c>
    </row>
    <row r="6" spans="1:16" x14ac:dyDescent="0.25">
      <c r="A6" t="s">
        <v>182</v>
      </c>
      <c r="B6" t="s">
        <v>183</v>
      </c>
      <c r="D6" s="111">
        <v>150</v>
      </c>
      <c r="E6" s="111">
        <v>2.7</v>
      </c>
      <c r="F6" s="111">
        <v>1.2000000000000002</v>
      </c>
      <c r="G6" s="111">
        <v>14.549999999999999</v>
      </c>
      <c r="H6" s="112">
        <v>84</v>
      </c>
      <c r="I6" s="111">
        <v>7.5000000000000011E-2</v>
      </c>
      <c r="J6" s="111">
        <v>13.049999999999999</v>
      </c>
      <c r="K6" s="111">
        <v>0</v>
      </c>
      <c r="L6" s="111">
        <v>0.44999999999999996</v>
      </c>
      <c r="M6" s="111">
        <v>67.5</v>
      </c>
      <c r="N6" s="111">
        <v>75</v>
      </c>
      <c r="O6" s="111">
        <v>36</v>
      </c>
      <c r="P6" s="111">
        <v>0.12</v>
      </c>
    </row>
    <row r="7" spans="1:16" x14ac:dyDescent="0.25">
      <c r="A7" t="s">
        <v>7</v>
      </c>
      <c r="B7" t="s">
        <v>8</v>
      </c>
      <c r="C7" s="111">
        <v>20</v>
      </c>
      <c r="E7" s="111">
        <v>1.5</v>
      </c>
      <c r="F7" s="111">
        <v>0.57999999999999996</v>
      </c>
      <c r="G7" s="111">
        <v>1.28</v>
      </c>
      <c r="H7" s="112">
        <v>53</v>
      </c>
      <c r="I7" s="111">
        <v>2.2000000000000002E-2</v>
      </c>
      <c r="L7" s="111">
        <v>0.34</v>
      </c>
      <c r="M7" s="111">
        <v>3.8000000000000003</v>
      </c>
      <c r="N7" s="111">
        <v>13</v>
      </c>
      <c r="O7" s="111">
        <v>2.6</v>
      </c>
      <c r="P7" s="111">
        <v>0.24</v>
      </c>
    </row>
    <row r="8" spans="1:16" x14ac:dyDescent="0.25">
      <c r="A8" t="s">
        <v>7</v>
      </c>
      <c r="B8" t="s">
        <v>8</v>
      </c>
      <c r="D8" s="111">
        <v>40</v>
      </c>
      <c r="E8" s="111">
        <v>3</v>
      </c>
      <c r="F8" s="111">
        <v>1.2</v>
      </c>
      <c r="G8" s="111">
        <v>2.56</v>
      </c>
      <c r="H8" s="112">
        <v>106</v>
      </c>
      <c r="I8" s="111">
        <v>4.4000000000000004E-2</v>
      </c>
      <c r="L8" s="111">
        <v>0.68</v>
      </c>
      <c r="M8" s="111">
        <v>7.6000000000000005</v>
      </c>
      <c r="N8" s="111">
        <v>26</v>
      </c>
      <c r="O8" s="111">
        <v>5.2</v>
      </c>
      <c r="P8" s="111">
        <v>4.8</v>
      </c>
    </row>
    <row r="9" spans="1:16" x14ac:dyDescent="0.25">
      <c r="A9" s="33" t="s">
        <v>166</v>
      </c>
      <c r="B9" s="124" t="s">
        <v>9</v>
      </c>
      <c r="C9" s="111">
        <v>165</v>
      </c>
      <c r="D9" s="111">
        <v>165</v>
      </c>
      <c r="E9" s="111">
        <v>11.9</v>
      </c>
      <c r="F9" s="111">
        <v>12.2</v>
      </c>
      <c r="G9" s="111">
        <v>71.8</v>
      </c>
      <c r="H9" s="112">
        <v>445</v>
      </c>
      <c r="I9" s="111">
        <v>0.16</v>
      </c>
      <c r="J9" s="111">
        <v>1.5</v>
      </c>
      <c r="K9" s="111">
        <v>0.03</v>
      </c>
      <c r="L9" s="111">
        <v>5.4</v>
      </c>
      <c r="M9" s="111">
        <v>121</v>
      </c>
      <c r="N9" s="111">
        <v>119</v>
      </c>
      <c r="O9" s="111">
        <v>26</v>
      </c>
      <c r="P9" s="111">
        <v>1.2</v>
      </c>
    </row>
    <row r="10" spans="1:16" x14ac:dyDescent="0.25">
      <c r="A10" t="s">
        <v>13</v>
      </c>
      <c r="B10" t="s">
        <v>14</v>
      </c>
      <c r="C10" s="111">
        <v>180</v>
      </c>
      <c r="E10" s="111">
        <v>4.7300000000000004</v>
      </c>
      <c r="F10" s="111">
        <v>10.5</v>
      </c>
      <c r="G10" s="111">
        <v>22.6</v>
      </c>
      <c r="H10" s="112">
        <v>203.58</v>
      </c>
      <c r="I10" s="111">
        <v>7.1999999999999995E-2</v>
      </c>
      <c r="J10" s="111">
        <v>1.1879999999999999</v>
      </c>
      <c r="K10" s="111">
        <v>7.1999999999999995E-2</v>
      </c>
      <c r="L10" s="111">
        <v>0.18</v>
      </c>
      <c r="M10" s="111">
        <v>113.94</v>
      </c>
      <c r="N10" s="111">
        <v>126.36</v>
      </c>
      <c r="O10" s="111">
        <v>27.54</v>
      </c>
      <c r="P10" s="111">
        <v>0.50399999999999989</v>
      </c>
    </row>
    <row r="11" spans="1:16" x14ac:dyDescent="0.25">
      <c r="A11" t="s">
        <v>13</v>
      </c>
      <c r="B11" t="s">
        <v>14</v>
      </c>
      <c r="D11" s="111">
        <v>250</v>
      </c>
      <c r="E11" s="111">
        <v>6.58</v>
      </c>
      <c r="F11" s="111">
        <v>14.6</v>
      </c>
      <c r="G11" s="111">
        <v>31.33</v>
      </c>
      <c r="H11" s="112">
        <v>282.75</v>
      </c>
      <c r="I11" s="111">
        <v>0.1</v>
      </c>
      <c r="J11" s="111">
        <v>1.65</v>
      </c>
      <c r="K11" s="111">
        <v>0.1</v>
      </c>
      <c r="L11" s="111">
        <v>0.25</v>
      </c>
      <c r="M11" s="111">
        <v>158.25</v>
      </c>
      <c r="N11" s="111">
        <v>175.5</v>
      </c>
      <c r="O11" s="111">
        <v>38.25</v>
      </c>
      <c r="P11" s="111">
        <v>0.7</v>
      </c>
    </row>
    <row r="12" spans="1:16" x14ac:dyDescent="0.25">
      <c r="A12" t="s">
        <v>3</v>
      </c>
      <c r="B12" t="s">
        <v>4</v>
      </c>
      <c r="C12" s="111">
        <v>200</v>
      </c>
      <c r="E12" s="111">
        <v>6.1844999999999999</v>
      </c>
      <c r="F12" s="111">
        <v>7.4413499999999999</v>
      </c>
      <c r="G12" s="111">
        <v>30.78285</v>
      </c>
      <c r="H12" s="112">
        <v>214.86149999999998</v>
      </c>
      <c r="I12" s="111">
        <v>7.7804999999999999E-2</v>
      </c>
      <c r="J12" s="111">
        <v>1.3765499999999999</v>
      </c>
      <c r="K12" s="111">
        <v>5.1869999999999999E-2</v>
      </c>
      <c r="L12" s="111">
        <v>0.51870000000000005</v>
      </c>
      <c r="M12" s="111">
        <v>132.46799999999999</v>
      </c>
      <c r="N12" s="111">
        <v>120.89699999999999</v>
      </c>
      <c r="O12" s="111">
        <v>20.1495</v>
      </c>
      <c r="P12" s="111">
        <v>0.43890000000000007</v>
      </c>
    </row>
    <row r="13" spans="1:16" x14ac:dyDescent="0.25">
      <c r="A13" t="s">
        <v>3</v>
      </c>
      <c r="B13" t="s">
        <v>4</v>
      </c>
      <c r="D13" s="111">
        <v>250</v>
      </c>
      <c r="E13" s="111">
        <v>7.7306249999999999</v>
      </c>
      <c r="F13" s="111">
        <v>9.3016874999999999</v>
      </c>
      <c r="G13" s="111">
        <v>38.478562500000002</v>
      </c>
      <c r="H13" s="112">
        <v>268.57687499999997</v>
      </c>
      <c r="I13" s="111">
        <v>9.7256250000000002E-2</v>
      </c>
      <c r="J13" s="111">
        <v>1.7206874999999999</v>
      </c>
      <c r="K13" s="111">
        <v>6.4837499999999992E-2</v>
      </c>
      <c r="L13" s="111">
        <v>0.64837500000000003</v>
      </c>
      <c r="M13" s="111">
        <v>165.58499999999998</v>
      </c>
      <c r="N13" s="111">
        <v>151.12124999999997</v>
      </c>
      <c r="O13" s="111">
        <v>25.186875000000001</v>
      </c>
      <c r="P13" s="111">
        <v>0.54862500000000014</v>
      </c>
    </row>
    <row r="14" spans="1:16" x14ac:dyDescent="0.25">
      <c r="A14" t="s">
        <v>10</v>
      </c>
      <c r="B14" t="s">
        <v>152</v>
      </c>
      <c r="C14" s="111">
        <v>250</v>
      </c>
      <c r="D14" s="111">
        <v>250</v>
      </c>
      <c r="E14" s="111">
        <v>6.9249999999999998</v>
      </c>
      <c r="F14" s="111">
        <v>107.75</v>
      </c>
      <c r="G14" s="111">
        <v>40.5</v>
      </c>
      <c r="H14" s="112">
        <v>286.75</v>
      </c>
      <c r="I14" s="111">
        <v>0.08</v>
      </c>
      <c r="J14" s="111">
        <v>1.925</v>
      </c>
      <c r="K14" s="111">
        <v>6.7500000000000004E-2</v>
      </c>
      <c r="L14" s="111">
        <v>0.22500000000000001</v>
      </c>
      <c r="M14" s="111">
        <v>179.25</v>
      </c>
      <c r="N14" s="111">
        <v>189.75</v>
      </c>
      <c r="O14" s="111">
        <v>39.5</v>
      </c>
      <c r="P14" s="111">
        <v>0.55000000000000004</v>
      </c>
    </row>
    <row r="15" spans="1:16" x14ac:dyDescent="0.25">
      <c r="A15" t="s">
        <v>184</v>
      </c>
      <c r="B15" t="s">
        <v>185</v>
      </c>
      <c r="C15" s="111">
        <v>40</v>
      </c>
      <c r="D15" s="111">
        <v>40</v>
      </c>
      <c r="E15" s="111">
        <v>5.0999999999999996</v>
      </c>
      <c r="F15" s="111">
        <v>4.5999999999999996</v>
      </c>
      <c r="G15" s="111">
        <v>0.3</v>
      </c>
      <c r="H15" s="112">
        <v>63</v>
      </c>
      <c r="I15" s="111">
        <v>0.03</v>
      </c>
      <c r="J15" s="111">
        <v>0</v>
      </c>
      <c r="K15" s="111">
        <v>0.1</v>
      </c>
      <c r="L15" s="111">
        <v>0.2</v>
      </c>
      <c r="M15" s="111">
        <v>22</v>
      </c>
      <c r="N15" s="111">
        <v>77</v>
      </c>
      <c r="O15" s="111">
        <v>5</v>
      </c>
      <c r="P15" s="111">
        <v>1</v>
      </c>
    </row>
    <row r="16" spans="1:16" x14ac:dyDescent="0.25">
      <c r="A16" t="s">
        <v>148</v>
      </c>
      <c r="B16" s="33" t="s">
        <v>149</v>
      </c>
      <c r="C16" s="111">
        <v>65</v>
      </c>
      <c r="D16" s="111">
        <v>65</v>
      </c>
      <c r="E16" s="111">
        <v>5.6</v>
      </c>
      <c r="F16" s="111">
        <v>8.6999999999999993</v>
      </c>
      <c r="G16" s="111">
        <v>1.5</v>
      </c>
      <c r="H16" s="112">
        <v>106</v>
      </c>
      <c r="I16" s="111">
        <v>0.04</v>
      </c>
      <c r="J16" s="111">
        <v>0.2</v>
      </c>
      <c r="K16" s="111">
        <v>0.13</v>
      </c>
      <c r="L16" s="111">
        <v>0.3</v>
      </c>
      <c r="M16" s="111">
        <v>53</v>
      </c>
      <c r="N16" s="111">
        <v>100</v>
      </c>
      <c r="O16" s="111">
        <v>8</v>
      </c>
      <c r="P16" s="111">
        <v>1</v>
      </c>
    </row>
    <row r="17" spans="1:16" x14ac:dyDescent="0.25">
      <c r="A17" t="s">
        <v>150</v>
      </c>
      <c r="B17" s="33" t="s">
        <v>151</v>
      </c>
      <c r="C17" s="111">
        <v>150</v>
      </c>
      <c r="D17" s="111">
        <v>150</v>
      </c>
      <c r="E17" s="111">
        <v>24</v>
      </c>
      <c r="F17" s="111">
        <v>25.2</v>
      </c>
      <c r="G17" s="111">
        <v>23.9</v>
      </c>
      <c r="H17" s="112">
        <v>425</v>
      </c>
      <c r="I17" s="111">
        <v>7.0000000000000007E-2</v>
      </c>
      <c r="J17" s="111">
        <v>0.6</v>
      </c>
      <c r="K17" s="111">
        <v>0.2</v>
      </c>
      <c r="L17" s="111">
        <v>0.7</v>
      </c>
      <c r="M17" s="111">
        <v>297</v>
      </c>
      <c r="N17" s="111">
        <v>347</v>
      </c>
      <c r="O17" s="111">
        <v>38</v>
      </c>
      <c r="P17" s="111">
        <v>1</v>
      </c>
    </row>
    <row r="18" spans="1:16" x14ac:dyDescent="0.25">
      <c r="A18" t="s">
        <v>186</v>
      </c>
      <c r="B18" t="s">
        <v>187</v>
      </c>
      <c r="C18" s="111">
        <v>200</v>
      </c>
      <c r="E18" s="111">
        <v>11.438000000000001</v>
      </c>
      <c r="F18" s="111">
        <v>11.172000000000001</v>
      </c>
      <c r="G18" s="111">
        <v>50.141000000000005</v>
      </c>
      <c r="H18" s="112">
        <v>347.13</v>
      </c>
      <c r="I18" s="111">
        <v>6.6500000000000004E-2</v>
      </c>
      <c r="J18" s="111">
        <v>0.13300000000000001</v>
      </c>
      <c r="K18" s="111">
        <v>0.13300000000000001</v>
      </c>
      <c r="L18" s="111">
        <v>0.53200000000000003</v>
      </c>
      <c r="M18" s="111">
        <v>70.490000000000009</v>
      </c>
      <c r="N18" s="111">
        <v>176.89000000000001</v>
      </c>
      <c r="O18" s="111">
        <v>33.25</v>
      </c>
      <c r="P18" s="111">
        <v>1.0640000000000001</v>
      </c>
    </row>
    <row r="19" spans="1:16" x14ac:dyDescent="0.25">
      <c r="A19" t="s">
        <v>186</v>
      </c>
      <c r="B19" t="s">
        <v>187</v>
      </c>
      <c r="D19" s="111">
        <v>250</v>
      </c>
      <c r="E19" s="111">
        <v>14.297500000000001</v>
      </c>
      <c r="F19" s="111">
        <v>13.965</v>
      </c>
      <c r="G19" s="111">
        <v>62.67625000000001</v>
      </c>
      <c r="H19" s="112">
        <v>433.91250000000002</v>
      </c>
      <c r="I19" s="111">
        <v>8.3125000000000004E-2</v>
      </c>
      <c r="J19" s="111">
        <v>0.16625000000000001</v>
      </c>
      <c r="K19" s="111">
        <v>0.16625000000000001</v>
      </c>
      <c r="L19" s="111">
        <v>0.66500000000000004</v>
      </c>
      <c r="M19" s="111">
        <v>88.112500000000011</v>
      </c>
      <c r="N19" s="111">
        <v>221.11250000000001</v>
      </c>
      <c r="O19" s="111">
        <v>41.5625</v>
      </c>
      <c r="P19" s="111">
        <v>1.33</v>
      </c>
    </row>
    <row r="20" spans="1:16" x14ac:dyDescent="0.25">
      <c r="A20" t="s">
        <v>0</v>
      </c>
      <c r="B20" t="s">
        <v>1</v>
      </c>
      <c r="C20" s="111">
        <v>150</v>
      </c>
      <c r="E20" s="111">
        <v>23.6</v>
      </c>
      <c r="F20" s="111">
        <v>21.8</v>
      </c>
      <c r="G20" s="111">
        <v>30.1</v>
      </c>
      <c r="H20" s="112">
        <v>411</v>
      </c>
      <c r="I20" s="111">
        <v>0.08</v>
      </c>
      <c r="J20" s="111">
        <v>0.3</v>
      </c>
      <c r="K20" s="111">
        <v>0.14000000000000001</v>
      </c>
      <c r="L20" s="111">
        <v>0.8</v>
      </c>
      <c r="M20" s="111">
        <v>202</v>
      </c>
      <c r="N20" s="111">
        <v>305</v>
      </c>
      <c r="O20" s="111">
        <v>31</v>
      </c>
      <c r="P20" s="111">
        <v>1</v>
      </c>
    </row>
    <row r="21" spans="1:16" x14ac:dyDescent="0.25">
      <c r="A21" t="s">
        <v>0</v>
      </c>
      <c r="B21" t="s">
        <v>1</v>
      </c>
      <c r="D21" s="111">
        <v>200</v>
      </c>
      <c r="E21" s="111">
        <v>39.333333333333336</v>
      </c>
      <c r="F21" s="111">
        <v>36.333333333333336</v>
      </c>
      <c r="G21" s="111">
        <v>50.166666666666671</v>
      </c>
      <c r="H21" s="112">
        <v>685</v>
      </c>
      <c r="I21" s="111">
        <v>0.13333333333333333</v>
      </c>
      <c r="J21" s="111">
        <v>0.5</v>
      </c>
      <c r="K21" s="111">
        <v>0.23333333333333336</v>
      </c>
      <c r="L21" s="111">
        <v>1.3333333333333335</v>
      </c>
      <c r="M21" s="111">
        <v>336.66666666666669</v>
      </c>
      <c r="N21" s="111">
        <v>508.33333333333337</v>
      </c>
      <c r="O21" s="111">
        <v>51.666666666666671</v>
      </c>
      <c r="P21" s="111">
        <v>1.6666666666666667</v>
      </c>
    </row>
    <row r="22" spans="1:16" x14ac:dyDescent="0.25">
      <c r="A22" t="s">
        <v>188</v>
      </c>
      <c r="B22" s="33" t="s">
        <v>189</v>
      </c>
      <c r="D22" s="111">
        <v>100</v>
      </c>
      <c r="E22" s="111">
        <v>11.2</v>
      </c>
      <c r="F22" s="111">
        <v>12.7</v>
      </c>
      <c r="G22" s="111">
        <v>17.5</v>
      </c>
      <c r="H22" s="112">
        <v>229</v>
      </c>
      <c r="I22" s="111">
        <v>0.06</v>
      </c>
      <c r="J22" s="111">
        <v>0.2</v>
      </c>
      <c r="K22" s="111">
        <v>0.11</v>
      </c>
      <c r="L22" s="111">
        <v>2.7</v>
      </c>
      <c r="M22" s="111">
        <v>102</v>
      </c>
      <c r="N22" s="111">
        <v>149</v>
      </c>
      <c r="O22" s="111">
        <v>16</v>
      </c>
      <c r="P22" s="111">
        <v>0.6</v>
      </c>
    </row>
    <row r="23" spans="1:16" x14ac:dyDescent="0.25">
      <c r="A23" t="s">
        <v>190</v>
      </c>
      <c r="B23" t="s">
        <v>191</v>
      </c>
      <c r="C23" s="111">
        <v>50</v>
      </c>
      <c r="D23" s="111">
        <v>50</v>
      </c>
      <c r="E23" s="111">
        <v>1.3</v>
      </c>
      <c r="F23" s="111">
        <v>3.18</v>
      </c>
      <c r="G23" s="111">
        <v>7.8550000000000004</v>
      </c>
      <c r="H23" s="112">
        <v>65.25</v>
      </c>
      <c r="I23" s="111">
        <v>1.6500000000000001E-2</v>
      </c>
      <c r="J23" s="111">
        <v>0.36499999999999999</v>
      </c>
      <c r="K23" s="111">
        <v>1.9500000000000003E-2</v>
      </c>
      <c r="L23" s="111">
        <v>0.05</v>
      </c>
      <c r="M23" s="111">
        <v>45.050000000000004</v>
      </c>
      <c r="N23" s="111">
        <v>34.950000000000003</v>
      </c>
      <c r="O23" s="111">
        <v>5.5</v>
      </c>
      <c r="P23" s="111">
        <v>7.5000000000000011E-2</v>
      </c>
    </row>
    <row r="24" spans="1:16" x14ac:dyDescent="0.25">
      <c r="A24" t="s">
        <v>190</v>
      </c>
      <c r="B24" t="s">
        <v>191</v>
      </c>
      <c r="C24" s="111">
        <v>20</v>
      </c>
      <c r="D24" s="111">
        <v>20</v>
      </c>
      <c r="E24" s="111">
        <v>0.52</v>
      </c>
      <c r="F24" s="111">
        <v>1.2720000000000002</v>
      </c>
      <c r="G24" s="111">
        <v>3.1420000000000003</v>
      </c>
      <c r="H24" s="112">
        <v>26.1</v>
      </c>
      <c r="I24" s="111">
        <v>6.6000000000000008E-3</v>
      </c>
      <c r="J24" s="111">
        <v>0.14599999999999999</v>
      </c>
      <c r="K24" s="111">
        <v>7.8000000000000014E-3</v>
      </c>
      <c r="L24" s="111">
        <v>2.0000000000000004E-2</v>
      </c>
      <c r="M24" s="111">
        <v>18.020000000000003</v>
      </c>
      <c r="N24" s="111">
        <v>13.980000000000002</v>
      </c>
      <c r="O24" s="111">
        <v>2.2000000000000002</v>
      </c>
      <c r="P24" s="111">
        <v>3.0000000000000006E-2</v>
      </c>
    </row>
    <row r="25" spans="1:16" x14ac:dyDescent="0.25">
      <c r="A25" t="s">
        <v>192</v>
      </c>
      <c r="B25" t="s">
        <v>193</v>
      </c>
    </row>
    <row r="26" spans="1:16" x14ac:dyDescent="0.25">
      <c r="A26" t="s">
        <v>194</v>
      </c>
      <c r="B26" t="s">
        <v>195</v>
      </c>
      <c r="C26" s="111">
        <v>100</v>
      </c>
      <c r="D26" s="111">
        <v>100</v>
      </c>
      <c r="E26" s="111">
        <v>0.5</v>
      </c>
      <c r="F26" s="111">
        <v>82.5</v>
      </c>
      <c r="G26" s="111">
        <v>0.8</v>
      </c>
      <c r="H26" s="112">
        <v>748</v>
      </c>
      <c r="I26" s="111">
        <v>0</v>
      </c>
      <c r="J26" s="111">
        <v>0</v>
      </c>
      <c r="K26" s="111">
        <v>0.59</v>
      </c>
      <c r="L26" s="111">
        <v>1</v>
      </c>
      <c r="M26" s="111">
        <v>12</v>
      </c>
      <c r="N26" s="111">
        <v>19</v>
      </c>
      <c r="O26" s="111">
        <v>0</v>
      </c>
      <c r="P26" s="111">
        <v>0.2</v>
      </c>
    </row>
    <row r="27" spans="1:16" x14ac:dyDescent="0.25">
      <c r="A27" t="s">
        <v>17</v>
      </c>
      <c r="B27" t="s">
        <v>18</v>
      </c>
      <c r="C27" s="111">
        <v>200</v>
      </c>
      <c r="D27" s="111">
        <v>200</v>
      </c>
      <c r="E27" s="111">
        <v>3.6</v>
      </c>
      <c r="F27" s="111">
        <v>3.3</v>
      </c>
      <c r="G27" s="111">
        <v>25</v>
      </c>
      <c r="H27" s="112">
        <v>144</v>
      </c>
      <c r="I27" s="111">
        <v>0.04</v>
      </c>
      <c r="J27" s="111">
        <v>1.3</v>
      </c>
      <c r="K27" s="111">
        <v>0.02</v>
      </c>
      <c r="L27" s="111">
        <v>0</v>
      </c>
      <c r="M27" s="111">
        <v>124</v>
      </c>
      <c r="N27" s="111">
        <v>110</v>
      </c>
      <c r="O27" s="111">
        <v>27</v>
      </c>
      <c r="P27" s="111">
        <v>0.8</v>
      </c>
    </row>
    <row r="28" spans="1:16" x14ac:dyDescent="0.25">
      <c r="A28" t="s">
        <v>15</v>
      </c>
      <c r="B28" t="s">
        <v>16</v>
      </c>
      <c r="C28" s="111">
        <v>45</v>
      </c>
      <c r="D28" s="111">
        <v>45</v>
      </c>
      <c r="E28" s="111">
        <v>6.7</v>
      </c>
      <c r="F28" s="111">
        <v>9.5</v>
      </c>
      <c r="G28" s="111">
        <v>9.9</v>
      </c>
      <c r="H28" s="112">
        <v>153</v>
      </c>
      <c r="I28" s="111">
        <v>0.03</v>
      </c>
      <c r="J28" s="111">
        <v>0.1</v>
      </c>
      <c r="K28" s="111">
        <v>0.08</v>
      </c>
      <c r="L28" s="111">
        <v>0.4</v>
      </c>
      <c r="M28" s="111">
        <v>185</v>
      </c>
      <c r="N28" s="111">
        <v>132</v>
      </c>
      <c r="O28" s="111">
        <v>13</v>
      </c>
      <c r="P28" s="111">
        <v>0.4</v>
      </c>
    </row>
    <row r="29" spans="1:16" x14ac:dyDescent="0.25">
      <c r="A29" t="s">
        <v>11</v>
      </c>
      <c r="B29" t="s">
        <v>12</v>
      </c>
      <c r="C29" s="111">
        <v>30</v>
      </c>
      <c r="E29" s="111">
        <v>1.2</v>
      </c>
      <c r="F29" s="111">
        <v>12.5</v>
      </c>
      <c r="G29" s="111">
        <v>7.5</v>
      </c>
      <c r="H29" s="112">
        <v>147</v>
      </c>
      <c r="I29" s="111">
        <v>0.02</v>
      </c>
      <c r="J29" s="111">
        <v>0</v>
      </c>
      <c r="K29" s="111">
        <v>0.09</v>
      </c>
      <c r="L29" s="111">
        <v>0.3</v>
      </c>
      <c r="M29" s="111">
        <v>5</v>
      </c>
      <c r="N29" s="111">
        <v>13</v>
      </c>
      <c r="O29" s="111">
        <v>2</v>
      </c>
      <c r="P29" s="111">
        <v>0.2</v>
      </c>
    </row>
    <row r="30" spans="1:16" x14ac:dyDescent="0.25">
      <c r="A30" t="s">
        <v>11</v>
      </c>
      <c r="B30" t="s">
        <v>12</v>
      </c>
      <c r="D30" s="111">
        <v>40</v>
      </c>
      <c r="E30" s="111">
        <v>1.6</v>
      </c>
      <c r="F30" s="111">
        <v>16.7</v>
      </c>
      <c r="G30" s="111">
        <v>10</v>
      </c>
      <c r="H30" s="112">
        <v>197</v>
      </c>
      <c r="I30" s="111">
        <v>0.02</v>
      </c>
      <c r="J30" s="111">
        <v>0</v>
      </c>
      <c r="K30" s="111">
        <v>0.12</v>
      </c>
      <c r="L30" s="111">
        <v>0.4</v>
      </c>
      <c r="M30" s="111">
        <v>6</v>
      </c>
      <c r="N30" s="111">
        <v>17</v>
      </c>
      <c r="O30" s="111">
        <v>3</v>
      </c>
      <c r="P30" s="111">
        <v>0.3</v>
      </c>
    </row>
    <row r="31" spans="1:16" x14ac:dyDescent="0.25">
      <c r="A31" t="s">
        <v>5</v>
      </c>
      <c r="B31" t="s">
        <v>6</v>
      </c>
      <c r="C31" s="111">
        <v>15</v>
      </c>
      <c r="E31" s="111">
        <v>3.84</v>
      </c>
      <c r="F31" s="111">
        <v>3.9</v>
      </c>
      <c r="G31" s="111">
        <v>0</v>
      </c>
      <c r="H31" s="112">
        <v>51.45</v>
      </c>
      <c r="I31" s="111">
        <v>5.0000000000000001E-3</v>
      </c>
      <c r="J31" s="111">
        <v>0.105</v>
      </c>
      <c r="K31" s="111">
        <v>3.4500000000000003E-2</v>
      </c>
      <c r="L31" s="111">
        <v>7.4999999999999997E-2</v>
      </c>
      <c r="M31" s="111">
        <v>135</v>
      </c>
      <c r="N31" s="111">
        <v>88.5</v>
      </c>
      <c r="O31" s="111">
        <v>0.75</v>
      </c>
      <c r="P31" s="111">
        <v>0.13500000000000001</v>
      </c>
    </row>
    <row r="32" spans="1:16" x14ac:dyDescent="0.25">
      <c r="A32" t="s">
        <v>196</v>
      </c>
      <c r="B32" s="33" t="s">
        <v>197</v>
      </c>
      <c r="C32" s="111">
        <v>210</v>
      </c>
      <c r="E32" s="111">
        <v>29.7</v>
      </c>
      <c r="F32" s="111">
        <v>22.6</v>
      </c>
      <c r="G32" s="111">
        <v>28.7</v>
      </c>
      <c r="H32" s="112">
        <v>437</v>
      </c>
      <c r="I32" s="111">
        <v>0.09</v>
      </c>
      <c r="J32" s="111">
        <v>0.4</v>
      </c>
      <c r="K32" s="111">
        <v>0.2</v>
      </c>
      <c r="L32" s="111">
        <v>1</v>
      </c>
      <c r="M32" s="111">
        <v>187</v>
      </c>
      <c r="N32" s="111">
        <v>300</v>
      </c>
      <c r="O32" s="111">
        <v>32</v>
      </c>
      <c r="P32" s="111">
        <v>1</v>
      </c>
    </row>
    <row r="33" spans="1:16" x14ac:dyDescent="0.25">
      <c r="A33" t="s">
        <v>285</v>
      </c>
      <c r="B33" t="s">
        <v>286</v>
      </c>
      <c r="C33" s="111">
        <v>10</v>
      </c>
      <c r="E33" s="111">
        <v>0.05</v>
      </c>
      <c r="F33" s="111">
        <v>8.25</v>
      </c>
      <c r="G33" s="111">
        <v>0.08</v>
      </c>
      <c r="H33" s="112">
        <v>74.8</v>
      </c>
      <c r="I33" s="111">
        <v>0</v>
      </c>
      <c r="J33" s="111">
        <v>0</v>
      </c>
      <c r="K33" s="111">
        <v>5.8999999999999997E-2</v>
      </c>
      <c r="L33" s="111">
        <v>0.1</v>
      </c>
      <c r="M33" s="111">
        <v>1.2</v>
      </c>
      <c r="N33" s="111">
        <v>1.9</v>
      </c>
      <c r="O33" s="111">
        <v>0</v>
      </c>
      <c r="P33" s="111">
        <v>0.02</v>
      </c>
    </row>
    <row r="35" spans="1:16" x14ac:dyDescent="0.25">
      <c r="A35" s="33" t="s">
        <v>198</v>
      </c>
    </row>
    <row r="36" spans="1:16" x14ac:dyDescent="0.25">
      <c r="A36" t="s">
        <v>19</v>
      </c>
      <c r="B36" t="s">
        <v>135</v>
      </c>
      <c r="C36" s="111">
        <v>100</v>
      </c>
      <c r="D36" s="111">
        <v>100</v>
      </c>
      <c r="E36" s="111">
        <v>1.9</v>
      </c>
      <c r="F36" s="111">
        <v>8.9</v>
      </c>
      <c r="G36" s="111">
        <v>7.7</v>
      </c>
      <c r="H36" s="112">
        <v>119</v>
      </c>
      <c r="I36" s="111">
        <v>0.02</v>
      </c>
      <c r="J36" s="111">
        <v>7</v>
      </c>
      <c r="K36" s="111">
        <v>0</v>
      </c>
      <c r="L36" s="111">
        <v>3.1</v>
      </c>
      <c r="M36" s="111">
        <v>41</v>
      </c>
      <c r="N36" s="111">
        <v>37</v>
      </c>
      <c r="O36" s="111">
        <v>15</v>
      </c>
      <c r="P36" s="111">
        <v>0.7</v>
      </c>
    </row>
    <row r="37" spans="1:16" x14ac:dyDescent="0.25">
      <c r="A37" t="s">
        <v>199</v>
      </c>
      <c r="B37" t="s">
        <v>200</v>
      </c>
      <c r="C37" s="111">
        <v>100</v>
      </c>
      <c r="D37" s="111">
        <v>100</v>
      </c>
      <c r="E37" s="111">
        <v>3.1</v>
      </c>
      <c r="F37" s="111">
        <v>6.9</v>
      </c>
      <c r="G37" s="111">
        <v>21.9</v>
      </c>
      <c r="H37" s="112">
        <v>162</v>
      </c>
      <c r="I37" s="111">
        <v>0.09</v>
      </c>
      <c r="J37" s="111">
        <v>10.199999999999999</v>
      </c>
      <c r="K37" s="111">
        <v>0</v>
      </c>
      <c r="L37" s="111">
        <v>3.1</v>
      </c>
      <c r="M37" s="111">
        <v>20</v>
      </c>
      <c r="N37" s="111">
        <v>86</v>
      </c>
      <c r="O37" s="111">
        <v>34</v>
      </c>
      <c r="P37" s="111">
        <v>1.3</v>
      </c>
    </row>
    <row r="38" spans="1:16" x14ac:dyDescent="0.25">
      <c r="A38" t="s">
        <v>136</v>
      </c>
      <c r="B38" t="s">
        <v>137</v>
      </c>
      <c r="C38" s="111">
        <v>100</v>
      </c>
      <c r="D38" s="111">
        <v>100</v>
      </c>
      <c r="E38" s="111">
        <v>2.8</v>
      </c>
      <c r="F38" s="111">
        <v>12.1</v>
      </c>
      <c r="G38" s="111">
        <v>7.1</v>
      </c>
      <c r="H38" s="112">
        <v>148</v>
      </c>
      <c r="I38" s="111">
        <v>0.02</v>
      </c>
      <c r="J38" s="111">
        <v>5.5</v>
      </c>
      <c r="K38" s="111">
        <v>0.01</v>
      </c>
      <c r="L38" s="111">
        <v>4.5</v>
      </c>
      <c r="M38" s="111">
        <v>89</v>
      </c>
      <c r="N38" s="111">
        <v>82</v>
      </c>
      <c r="O38" s="111">
        <v>19</v>
      </c>
      <c r="P38" s="111">
        <v>1.2</v>
      </c>
    </row>
    <row r="39" spans="1:16" x14ac:dyDescent="0.25">
      <c r="A39" t="s">
        <v>138</v>
      </c>
      <c r="B39" t="s">
        <v>139</v>
      </c>
      <c r="C39" s="111">
        <v>100</v>
      </c>
      <c r="D39" s="111">
        <v>100</v>
      </c>
      <c r="E39" s="111">
        <v>1.9</v>
      </c>
      <c r="F39" s="111">
        <v>5.4</v>
      </c>
      <c r="G39" s="111">
        <v>13.4</v>
      </c>
      <c r="H39" s="112">
        <v>110</v>
      </c>
      <c r="I39" s="111">
        <v>0.09</v>
      </c>
      <c r="J39" s="111">
        <v>12.2</v>
      </c>
      <c r="K39" s="111">
        <v>0</v>
      </c>
      <c r="L39" s="111">
        <v>2.2999999999999998</v>
      </c>
      <c r="M39" s="111">
        <v>14</v>
      </c>
      <c r="N39" s="111">
        <v>56</v>
      </c>
      <c r="O39" s="111">
        <v>21</v>
      </c>
      <c r="P39" s="111">
        <v>0.8</v>
      </c>
    </row>
    <row r="40" spans="1:16" x14ac:dyDescent="0.25">
      <c r="A40" t="s">
        <v>140</v>
      </c>
      <c r="B40" t="s">
        <v>141</v>
      </c>
      <c r="C40" s="111">
        <v>100</v>
      </c>
      <c r="D40" s="111">
        <v>100</v>
      </c>
      <c r="E40" s="111">
        <v>1.3</v>
      </c>
      <c r="F40" s="111">
        <v>10.8</v>
      </c>
      <c r="G40" s="111">
        <v>6.8</v>
      </c>
      <c r="H40" s="112">
        <v>130</v>
      </c>
      <c r="I40" s="111">
        <v>0.04</v>
      </c>
      <c r="J40" s="111">
        <v>8.4</v>
      </c>
      <c r="K40" s="111">
        <v>0</v>
      </c>
      <c r="L40" s="111">
        <v>4.5999999999999996</v>
      </c>
      <c r="M40" s="111">
        <v>23</v>
      </c>
      <c r="N40" s="111">
        <v>40</v>
      </c>
      <c r="O40" s="111">
        <v>18</v>
      </c>
      <c r="P40" s="111">
        <v>0.8</v>
      </c>
    </row>
    <row r="41" spans="1:16" x14ac:dyDescent="0.25">
      <c r="A41" t="s">
        <v>201</v>
      </c>
      <c r="B41" t="s">
        <v>202</v>
      </c>
      <c r="C41" s="111">
        <v>100</v>
      </c>
      <c r="D41" s="111">
        <v>100</v>
      </c>
      <c r="E41" s="111">
        <v>1.2</v>
      </c>
      <c r="F41" s="111">
        <v>6</v>
      </c>
      <c r="G41" s="111">
        <v>2.2000000000000002</v>
      </c>
      <c r="H41" s="112">
        <v>68</v>
      </c>
      <c r="I41" s="111">
        <v>0.02</v>
      </c>
      <c r="J41" s="111">
        <v>21.4</v>
      </c>
      <c r="K41" s="111">
        <v>0</v>
      </c>
      <c r="L41" s="111">
        <v>3.6</v>
      </c>
      <c r="M41" s="111">
        <v>95</v>
      </c>
      <c r="N41" s="111">
        <v>25</v>
      </c>
      <c r="O41" s="111">
        <v>17</v>
      </c>
      <c r="P41" s="111">
        <v>0.9</v>
      </c>
    </row>
    <row r="42" spans="1:16" x14ac:dyDescent="0.25">
      <c r="A42" t="s">
        <v>203</v>
      </c>
      <c r="B42" t="s">
        <v>204</v>
      </c>
      <c r="C42" s="111">
        <v>100</v>
      </c>
      <c r="D42" s="111">
        <v>100</v>
      </c>
      <c r="E42" s="111">
        <v>18.2</v>
      </c>
      <c r="F42" s="111">
        <v>20.2</v>
      </c>
      <c r="G42" s="111">
        <v>5.5</v>
      </c>
      <c r="H42" s="112">
        <v>277</v>
      </c>
      <c r="I42" s="111">
        <v>0.09</v>
      </c>
      <c r="J42" s="111">
        <v>19.2</v>
      </c>
      <c r="K42" s="111">
        <v>0.03</v>
      </c>
      <c r="L42" s="111">
        <v>0.7</v>
      </c>
      <c r="M42" s="111">
        <v>51</v>
      </c>
      <c r="N42" s="111">
        <v>173</v>
      </c>
      <c r="O42" s="111">
        <v>35</v>
      </c>
      <c r="P42" s="111">
        <v>2.1</v>
      </c>
    </row>
    <row r="43" spans="1:16" x14ac:dyDescent="0.25">
      <c r="A43" t="s">
        <v>91</v>
      </c>
      <c r="B43" t="s">
        <v>92</v>
      </c>
      <c r="C43" s="111">
        <v>100</v>
      </c>
      <c r="D43" s="111">
        <v>100</v>
      </c>
      <c r="E43" s="111">
        <v>0.8</v>
      </c>
      <c r="F43" s="111">
        <v>10.1</v>
      </c>
      <c r="G43" s="111">
        <v>2.1</v>
      </c>
      <c r="H43" s="112">
        <v>102</v>
      </c>
      <c r="I43" s="111">
        <v>0.02</v>
      </c>
      <c r="J43" s="111">
        <v>7</v>
      </c>
      <c r="K43" s="111">
        <v>0</v>
      </c>
      <c r="L43" s="111">
        <v>4.5999999999999996</v>
      </c>
      <c r="M43" s="111">
        <v>30</v>
      </c>
      <c r="N43" s="111">
        <v>31</v>
      </c>
      <c r="O43" s="111">
        <v>13</v>
      </c>
      <c r="P43" s="111">
        <v>0.6</v>
      </c>
    </row>
    <row r="44" spans="1:16" x14ac:dyDescent="0.25">
      <c r="A44" t="s">
        <v>87</v>
      </c>
      <c r="B44" t="s">
        <v>88</v>
      </c>
      <c r="D44" s="111">
        <v>100</v>
      </c>
      <c r="E44" s="111">
        <v>1.1000000000000001</v>
      </c>
      <c r="F44" s="111">
        <v>10.1</v>
      </c>
      <c r="G44" s="111">
        <v>3.1</v>
      </c>
      <c r="H44" s="112">
        <v>108</v>
      </c>
      <c r="I44" s="111">
        <v>0.01</v>
      </c>
      <c r="J44" s="111">
        <v>16.5</v>
      </c>
      <c r="K44" s="111">
        <v>0</v>
      </c>
      <c r="L44" s="111">
        <v>4.5</v>
      </c>
      <c r="M44" s="111">
        <v>35</v>
      </c>
      <c r="N44" s="111">
        <v>40</v>
      </c>
      <c r="O44" s="111">
        <v>12</v>
      </c>
      <c r="P44" s="111">
        <v>0.9</v>
      </c>
    </row>
    <row r="45" spans="1:16" x14ac:dyDescent="0.25">
      <c r="A45" t="s">
        <v>89</v>
      </c>
      <c r="B45" t="s">
        <v>90</v>
      </c>
      <c r="C45" s="111">
        <v>100</v>
      </c>
      <c r="E45" s="111">
        <v>1</v>
      </c>
      <c r="F45" s="111">
        <v>10.199999999999999</v>
      </c>
      <c r="G45" s="111">
        <v>3.5</v>
      </c>
      <c r="H45" s="112">
        <v>110</v>
      </c>
      <c r="I45" s="111">
        <v>0.04</v>
      </c>
      <c r="J45" s="111">
        <v>16.5</v>
      </c>
      <c r="K45" s="111">
        <v>0</v>
      </c>
      <c r="L45" s="111">
        <v>5</v>
      </c>
      <c r="M45" s="111">
        <v>13</v>
      </c>
      <c r="N45" s="111">
        <v>24</v>
      </c>
      <c r="O45" s="111">
        <v>18</v>
      </c>
      <c r="P45" s="111">
        <v>0.8</v>
      </c>
    </row>
    <row r="46" spans="1:16" x14ac:dyDescent="0.25">
      <c r="A46" t="s">
        <v>89</v>
      </c>
      <c r="B46" t="s">
        <v>90</v>
      </c>
      <c r="D46" s="111">
        <v>120</v>
      </c>
      <c r="E46" s="111">
        <v>1.2</v>
      </c>
      <c r="F46" s="111">
        <v>12</v>
      </c>
      <c r="G46" s="111">
        <v>4.2</v>
      </c>
      <c r="H46" s="112">
        <v>132</v>
      </c>
      <c r="I46" s="111">
        <v>4.8000000000000001E-2</v>
      </c>
      <c r="J46" s="111">
        <v>19.8</v>
      </c>
      <c r="K46" s="111">
        <v>0</v>
      </c>
      <c r="L46" s="111">
        <v>6</v>
      </c>
      <c r="M46" s="111">
        <v>15.6</v>
      </c>
      <c r="N46" s="111">
        <v>28.8</v>
      </c>
      <c r="O46" s="111">
        <v>21.6</v>
      </c>
      <c r="P46" s="111">
        <v>0.96</v>
      </c>
    </row>
    <row r="47" spans="1:16" x14ac:dyDescent="0.25">
      <c r="A47" t="s">
        <v>263</v>
      </c>
      <c r="B47" t="s">
        <v>264</v>
      </c>
      <c r="C47" s="111">
        <v>100</v>
      </c>
      <c r="D47" s="111">
        <v>100</v>
      </c>
      <c r="E47" s="111">
        <v>2.1</v>
      </c>
      <c r="F47" s="111">
        <v>10.1</v>
      </c>
      <c r="G47" s="111">
        <v>9.3000000000000007</v>
      </c>
      <c r="H47" s="112">
        <v>136</v>
      </c>
      <c r="I47" s="111">
        <v>0.04</v>
      </c>
      <c r="J47" s="111">
        <v>25.6</v>
      </c>
      <c r="K47" s="111">
        <v>0</v>
      </c>
      <c r="L47" s="111">
        <v>4.5</v>
      </c>
      <c r="M47" s="111">
        <v>56</v>
      </c>
      <c r="N47" s="111">
        <v>43</v>
      </c>
      <c r="O47" s="111">
        <v>21</v>
      </c>
      <c r="P47" s="111">
        <v>0.8</v>
      </c>
    </row>
    <row r="48" spans="1:16" x14ac:dyDescent="0.25">
      <c r="A48" t="s">
        <v>265</v>
      </c>
      <c r="B48" t="s">
        <v>266</v>
      </c>
      <c r="C48" s="111">
        <v>100</v>
      </c>
      <c r="D48" s="111">
        <v>100</v>
      </c>
      <c r="E48" s="111">
        <v>1.1000000000000001</v>
      </c>
      <c r="F48" s="111">
        <v>10.1</v>
      </c>
      <c r="G48" s="111">
        <v>10.6</v>
      </c>
      <c r="H48" s="112">
        <v>138</v>
      </c>
      <c r="I48" s="111">
        <v>0.04</v>
      </c>
      <c r="J48" s="111">
        <v>15.4</v>
      </c>
      <c r="K48" s="111">
        <v>0</v>
      </c>
      <c r="L48" s="111">
        <v>4.5999999999999996</v>
      </c>
      <c r="M48" s="111">
        <v>30</v>
      </c>
      <c r="N48" s="111">
        <v>29</v>
      </c>
      <c r="O48" s="111">
        <v>18</v>
      </c>
      <c r="P48" s="111">
        <v>0.9</v>
      </c>
    </row>
    <row r="49" spans="1:16" x14ac:dyDescent="0.25">
      <c r="A49" t="s">
        <v>147</v>
      </c>
      <c r="B49" t="s">
        <v>267</v>
      </c>
      <c r="C49" s="111">
        <v>100</v>
      </c>
      <c r="D49" s="111">
        <v>100</v>
      </c>
      <c r="E49" s="111">
        <v>1.1000000000000001</v>
      </c>
      <c r="F49" s="111">
        <v>0.2</v>
      </c>
      <c r="G49" s="111">
        <v>3.8</v>
      </c>
      <c r="H49" s="112">
        <v>24</v>
      </c>
      <c r="I49" s="111">
        <v>0.06</v>
      </c>
      <c r="J49" s="111">
        <v>25</v>
      </c>
      <c r="K49" s="111">
        <v>0</v>
      </c>
      <c r="L49" s="111">
        <v>0.7</v>
      </c>
      <c r="M49" s="111">
        <v>14</v>
      </c>
      <c r="N49" s="111">
        <v>26</v>
      </c>
      <c r="O49" s="111">
        <v>20</v>
      </c>
      <c r="P49" s="111">
        <v>0.9</v>
      </c>
    </row>
    <row r="50" spans="1:16" x14ac:dyDescent="0.25">
      <c r="A50" t="s">
        <v>147</v>
      </c>
      <c r="B50" t="s">
        <v>268</v>
      </c>
      <c r="C50" s="111">
        <v>100</v>
      </c>
      <c r="D50" s="111">
        <v>100</v>
      </c>
      <c r="E50" s="111">
        <v>0.8</v>
      </c>
      <c r="F50" s="111">
        <v>0.1</v>
      </c>
      <c r="G50" s="111">
        <v>2.5</v>
      </c>
      <c r="H50" s="112">
        <v>14</v>
      </c>
      <c r="I50" s="111">
        <v>0.03</v>
      </c>
      <c r="J50" s="111">
        <v>10</v>
      </c>
      <c r="K50" s="111">
        <v>0</v>
      </c>
      <c r="L50" s="111">
        <v>0.1</v>
      </c>
      <c r="M50" s="111">
        <v>23</v>
      </c>
      <c r="N50" s="111">
        <v>42</v>
      </c>
      <c r="O50" s="111">
        <v>14</v>
      </c>
      <c r="P50" s="111">
        <v>0.6</v>
      </c>
    </row>
    <row r="51" spans="1:16" x14ac:dyDescent="0.25">
      <c r="A51" t="s">
        <v>164</v>
      </c>
      <c r="B51" t="s">
        <v>165</v>
      </c>
      <c r="C51" s="111">
        <v>100</v>
      </c>
      <c r="D51" s="111">
        <v>100</v>
      </c>
      <c r="E51" s="111">
        <v>0.7</v>
      </c>
      <c r="F51" s="111">
        <v>10.1</v>
      </c>
      <c r="G51" s="111">
        <v>2</v>
      </c>
      <c r="H51" s="112">
        <v>102</v>
      </c>
      <c r="I51" s="111">
        <v>0.03</v>
      </c>
      <c r="J51" s="111">
        <v>5</v>
      </c>
      <c r="K51" s="111">
        <v>0</v>
      </c>
      <c r="L51" s="111">
        <v>4.5</v>
      </c>
      <c r="M51" s="111">
        <v>18</v>
      </c>
      <c r="N51" s="111">
        <v>33</v>
      </c>
      <c r="O51" s="111">
        <v>13</v>
      </c>
      <c r="P51" s="111">
        <v>0.5</v>
      </c>
    </row>
    <row r="52" spans="1:16" x14ac:dyDescent="0.25">
      <c r="A52" t="s">
        <v>258</v>
      </c>
      <c r="B52" t="s">
        <v>259</v>
      </c>
      <c r="D52" s="111">
        <v>150</v>
      </c>
      <c r="E52" s="111">
        <v>1.35</v>
      </c>
      <c r="F52" s="111">
        <v>7.6499999999999995</v>
      </c>
      <c r="G52" s="111">
        <v>5.4</v>
      </c>
      <c r="H52" s="112">
        <v>96</v>
      </c>
      <c r="I52" s="111">
        <v>0.06</v>
      </c>
      <c r="J52" s="111">
        <v>21.15</v>
      </c>
      <c r="K52" s="111">
        <v>0</v>
      </c>
      <c r="L52" s="111">
        <v>3.9000000000000004</v>
      </c>
      <c r="M52" s="111">
        <v>25.5</v>
      </c>
      <c r="N52" s="111">
        <v>48</v>
      </c>
      <c r="O52" s="111">
        <v>24</v>
      </c>
      <c r="P52" s="111">
        <v>1.0499999999999998</v>
      </c>
    </row>
    <row r="53" spans="1:16" x14ac:dyDescent="0.25">
      <c r="A53" t="s">
        <v>87</v>
      </c>
      <c r="B53" t="s">
        <v>88</v>
      </c>
      <c r="C53" s="111">
        <v>60</v>
      </c>
      <c r="E53" s="111">
        <v>0.66</v>
      </c>
      <c r="F53" s="111">
        <v>6.06</v>
      </c>
      <c r="G53" s="111">
        <v>1.86</v>
      </c>
      <c r="H53" s="112">
        <v>64.8</v>
      </c>
      <c r="I53" s="111">
        <v>6.0000000000000001E-3</v>
      </c>
      <c r="J53" s="111">
        <v>9.9</v>
      </c>
      <c r="K53" s="111">
        <v>0</v>
      </c>
      <c r="L53" s="111">
        <v>2.6999999999999997</v>
      </c>
      <c r="M53" s="111">
        <v>21</v>
      </c>
      <c r="N53" s="111">
        <v>24</v>
      </c>
      <c r="O53" s="111">
        <v>7.1999999999999993</v>
      </c>
      <c r="P53" s="111">
        <v>0.54</v>
      </c>
    </row>
    <row r="54" spans="1:16" x14ac:dyDescent="0.25">
      <c r="A54" t="s">
        <v>309</v>
      </c>
      <c r="B54" t="s">
        <v>287</v>
      </c>
      <c r="C54" s="111">
        <v>100</v>
      </c>
      <c r="D54" s="111">
        <v>100</v>
      </c>
      <c r="E54" s="111">
        <v>1.1000000000000001</v>
      </c>
      <c r="F54" s="111">
        <v>10.1</v>
      </c>
      <c r="G54" s="111">
        <v>9.1</v>
      </c>
      <c r="H54" s="112">
        <v>132</v>
      </c>
      <c r="I54" s="111">
        <v>0.04</v>
      </c>
      <c r="J54" s="111">
        <v>3.2</v>
      </c>
      <c r="K54" s="111">
        <v>0</v>
      </c>
      <c r="L54" s="111">
        <v>4.7</v>
      </c>
      <c r="M54" s="111">
        <v>24</v>
      </c>
      <c r="N54" s="111">
        <v>49</v>
      </c>
      <c r="O54" s="111">
        <v>33</v>
      </c>
      <c r="P54" s="111">
        <v>0.6</v>
      </c>
    </row>
    <row r="55" spans="1:16" x14ac:dyDescent="0.25">
      <c r="A55" t="s">
        <v>310</v>
      </c>
      <c r="B55" t="s">
        <v>311</v>
      </c>
      <c r="C55" s="111">
        <v>100</v>
      </c>
      <c r="D55" s="111">
        <v>100</v>
      </c>
      <c r="E55" s="111">
        <v>1.2</v>
      </c>
      <c r="F55" s="111">
        <v>0.1</v>
      </c>
      <c r="G55" s="111">
        <v>22.6</v>
      </c>
      <c r="H55" s="112">
        <v>96</v>
      </c>
      <c r="I55" s="111">
        <v>0.05</v>
      </c>
      <c r="J55" s="111">
        <v>3.4</v>
      </c>
      <c r="K55" s="111">
        <v>0</v>
      </c>
      <c r="L55" s="111">
        <v>0.4</v>
      </c>
      <c r="M55" s="111">
        <v>39</v>
      </c>
      <c r="N55" s="111">
        <v>56</v>
      </c>
      <c r="O55" s="111">
        <v>33</v>
      </c>
      <c r="P55" s="111">
        <v>0.9</v>
      </c>
    </row>
    <row r="56" spans="1:16" x14ac:dyDescent="0.25">
      <c r="A56" t="s">
        <v>312</v>
      </c>
      <c r="B56" t="s">
        <v>313</v>
      </c>
      <c r="C56" s="111">
        <v>100</v>
      </c>
      <c r="D56" s="111">
        <v>100</v>
      </c>
      <c r="E56" s="111">
        <v>2.2000000000000002</v>
      </c>
      <c r="F56" s="111">
        <v>0.7</v>
      </c>
      <c r="G56" s="111">
        <v>14.6</v>
      </c>
      <c r="H56" s="112">
        <v>77</v>
      </c>
      <c r="I56" s="111">
        <v>0.05</v>
      </c>
      <c r="J56" s="111">
        <v>2.7</v>
      </c>
      <c r="K56" s="111">
        <v>0</v>
      </c>
      <c r="L56" s="111">
        <v>0.3</v>
      </c>
      <c r="M56" s="111">
        <v>48</v>
      </c>
      <c r="N56" s="111">
        <v>64</v>
      </c>
      <c r="O56" s="111">
        <v>32</v>
      </c>
      <c r="P56" s="111">
        <v>0.7</v>
      </c>
    </row>
    <row r="57" spans="1:16" x14ac:dyDescent="0.25">
      <c r="A57" s="33" t="s">
        <v>205</v>
      </c>
    </row>
    <row r="58" spans="1:16" x14ac:dyDescent="0.25">
      <c r="A58" t="s">
        <v>206</v>
      </c>
      <c r="B58" t="s">
        <v>207</v>
      </c>
      <c r="C58" s="111">
        <v>200</v>
      </c>
      <c r="D58" s="111">
        <v>200</v>
      </c>
      <c r="E58" s="111">
        <v>1.5</v>
      </c>
      <c r="F58" s="111">
        <v>1.3</v>
      </c>
      <c r="G58" s="111">
        <v>15.9</v>
      </c>
      <c r="H58" s="112">
        <v>81</v>
      </c>
      <c r="I58" s="111">
        <v>0.04</v>
      </c>
      <c r="J58" s="111">
        <v>1.3</v>
      </c>
      <c r="K58" s="111">
        <v>0.01</v>
      </c>
      <c r="L58" s="111">
        <v>0</v>
      </c>
      <c r="M58" s="111">
        <v>127</v>
      </c>
      <c r="N58" s="111">
        <v>93</v>
      </c>
      <c r="O58" s="111">
        <v>15</v>
      </c>
      <c r="P58" s="111">
        <v>0.4</v>
      </c>
    </row>
    <row r="59" spans="1:16" x14ac:dyDescent="0.25">
      <c r="A59" t="s">
        <v>30</v>
      </c>
      <c r="B59" t="s">
        <v>31</v>
      </c>
      <c r="C59" s="111">
        <v>200</v>
      </c>
      <c r="D59" s="111">
        <v>200</v>
      </c>
      <c r="E59" s="111">
        <v>0.1</v>
      </c>
      <c r="F59" s="111">
        <v>0</v>
      </c>
      <c r="G59" s="111">
        <v>15</v>
      </c>
      <c r="H59" s="112">
        <v>60</v>
      </c>
      <c r="I59" s="111">
        <v>0</v>
      </c>
      <c r="J59" s="111">
        <v>0</v>
      </c>
      <c r="K59" s="111">
        <v>0</v>
      </c>
      <c r="L59" s="111">
        <v>0</v>
      </c>
      <c r="M59" s="111">
        <v>11</v>
      </c>
      <c r="N59" s="111">
        <v>3</v>
      </c>
      <c r="O59" s="111">
        <v>1</v>
      </c>
      <c r="P59" s="111">
        <v>0.3</v>
      </c>
    </row>
    <row r="60" spans="1:16" x14ac:dyDescent="0.25">
      <c r="A60" t="s">
        <v>24</v>
      </c>
      <c r="B60" t="s">
        <v>25</v>
      </c>
      <c r="C60" s="111">
        <v>200</v>
      </c>
      <c r="D60" s="111">
        <v>200</v>
      </c>
      <c r="E60" s="111">
        <v>0.1</v>
      </c>
      <c r="F60" s="111">
        <v>0</v>
      </c>
      <c r="G60" s="111">
        <v>15.2</v>
      </c>
      <c r="H60" s="112">
        <v>61</v>
      </c>
      <c r="I60" s="111">
        <v>0</v>
      </c>
      <c r="J60" s="111">
        <v>2.8</v>
      </c>
      <c r="K60" s="111">
        <v>0</v>
      </c>
      <c r="L60" s="111">
        <v>0</v>
      </c>
      <c r="M60" s="111">
        <v>14.2</v>
      </c>
      <c r="N60" s="111">
        <v>4</v>
      </c>
      <c r="O60" s="111">
        <v>2</v>
      </c>
      <c r="P60" s="111">
        <v>0.4</v>
      </c>
    </row>
    <row r="61" spans="1:16" x14ac:dyDescent="0.25">
      <c r="A61" t="s">
        <v>37</v>
      </c>
      <c r="B61" t="s">
        <v>208</v>
      </c>
      <c r="C61" s="111">
        <v>200</v>
      </c>
      <c r="D61" s="111">
        <v>200</v>
      </c>
      <c r="E61" s="111">
        <v>3.2</v>
      </c>
      <c r="F61" s="111">
        <v>2.7</v>
      </c>
      <c r="G61" s="111">
        <v>15.9</v>
      </c>
      <c r="H61" s="112">
        <v>79</v>
      </c>
      <c r="I61" s="111">
        <v>0.04</v>
      </c>
      <c r="J61" s="111">
        <v>1.3</v>
      </c>
      <c r="K61" s="111">
        <v>0.02</v>
      </c>
      <c r="L61" s="111">
        <v>0</v>
      </c>
      <c r="M61" s="111">
        <v>126</v>
      </c>
      <c r="N61" s="111">
        <v>90</v>
      </c>
      <c r="O61" s="111">
        <v>14</v>
      </c>
      <c r="P61" s="111">
        <v>0.1</v>
      </c>
    </row>
    <row r="62" spans="1:16" x14ac:dyDescent="0.25">
      <c r="A62" t="s">
        <v>209</v>
      </c>
      <c r="B62" t="s">
        <v>210</v>
      </c>
      <c r="C62" s="111">
        <v>200</v>
      </c>
      <c r="D62" s="111">
        <v>200</v>
      </c>
      <c r="E62" s="111">
        <v>2.9</v>
      </c>
      <c r="F62" s="111">
        <v>2</v>
      </c>
      <c r="G62" s="111">
        <v>20.9</v>
      </c>
      <c r="H62" s="112">
        <v>113</v>
      </c>
      <c r="I62" s="111">
        <v>0.02</v>
      </c>
      <c r="J62" s="111">
        <v>0.4</v>
      </c>
      <c r="K62" s="111">
        <v>0.01</v>
      </c>
      <c r="M62" s="111">
        <v>129</v>
      </c>
      <c r="N62" s="111">
        <v>87</v>
      </c>
      <c r="O62" s="111">
        <v>13</v>
      </c>
      <c r="P62" s="111">
        <v>0.8</v>
      </c>
    </row>
    <row r="63" spans="1:16" x14ac:dyDescent="0.25">
      <c r="A63" t="s">
        <v>211</v>
      </c>
      <c r="B63" t="s">
        <v>212</v>
      </c>
      <c r="C63" s="111">
        <v>200</v>
      </c>
      <c r="D63" s="111">
        <v>200</v>
      </c>
      <c r="E63" s="111">
        <v>2.2000000000000002</v>
      </c>
      <c r="F63" s="111">
        <v>2.2000000000000002</v>
      </c>
      <c r="G63" s="111">
        <v>22.4</v>
      </c>
      <c r="H63" s="112">
        <v>118</v>
      </c>
      <c r="I63" s="111">
        <v>0.02</v>
      </c>
      <c r="J63" s="111">
        <v>0.2</v>
      </c>
      <c r="K63" s="111">
        <v>0.01</v>
      </c>
      <c r="L63" s="111">
        <v>0</v>
      </c>
      <c r="M63" s="111">
        <v>62</v>
      </c>
      <c r="N63" s="111">
        <v>71</v>
      </c>
      <c r="O63" s="111">
        <v>23</v>
      </c>
      <c r="P63" s="111">
        <v>1</v>
      </c>
    </row>
    <row r="64" spans="1:16" x14ac:dyDescent="0.25">
      <c r="A64" t="s">
        <v>17</v>
      </c>
      <c r="B64" t="s">
        <v>18</v>
      </c>
      <c r="C64" s="111">
        <v>200</v>
      </c>
      <c r="D64" s="111">
        <v>200</v>
      </c>
      <c r="E64" s="111">
        <v>3.6</v>
      </c>
      <c r="F64" s="111">
        <v>3.3</v>
      </c>
      <c r="G64" s="111">
        <v>25</v>
      </c>
      <c r="H64" s="112">
        <v>144</v>
      </c>
      <c r="I64" s="111">
        <v>0.04</v>
      </c>
      <c r="J64" s="111">
        <v>1.3</v>
      </c>
      <c r="K64" s="111">
        <v>0.02</v>
      </c>
      <c r="L64" s="111">
        <v>0</v>
      </c>
      <c r="M64" s="111">
        <v>124</v>
      </c>
      <c r="N64" s="111">
        <v>110</v>
      </c>
      <c r="O64" s="111">
        <v>27</v>
      </c>
      <c r="P64" s="111">
        <v>0.8</v>
      </c>
    </row>
    <row r="65" spans="1:16" x14ac:dyDescent="0.25">
      <c r="A65" t="s">
        <v>28</v>
      </c>
      <c r="B65" t="s">
        <v>29</v>
      </c>
      <c r="C65" s="111">
        <v>200</v>
      </c>
      <c r="D65" s="111">
        <v>200</v>
      </c>
      <c r="E65" s="111">
        <v>0.3</v>
      </c>
      <c r="F65" s="111">
        <v>0</v>
      </c>
      <c r="G65" s="111">
        <v>20.100000000000001</v>
      </c>
      <c r="H65" s="112">
        <v>81</v>
      </c>
      <c r="I65" s="111">
        <v>0</v>
      </c>
      <c r="J65" s="111">
        <v>0.8</v>
      </c>
      <c r="K65" s="111">
        <v>0</v>
      </c>
      <c r="L65" s="111">
        <v>0</v>
      </c>
      <c r="M65" s="111">
        <v>10</v>
      </c>
      <c r="N65" s="111">
        <v>6</v>
      </c>
      <c r="O65" s="111">
        <v>3</v>
      </c>
      <c r="P65" s="111">
        <v>0.6</v>
      </c>
    </row>
    <row r="66" spans="1:16" x14ac:dyDescent="0.25">
      <c r="A66" t="s">
        <v>28</v>
      </c>
      <c r="B66" t="s">
        <v>299</v>
      </c>
      <c r="C66" s="111">
        <v>200</v>
      </c>
      <c r="D66" s="111">
        <v>200</v>
      </c>
      <c r="E66" s="111">
        <v>0.3</v>
      </c>
      <c r="F66" s="111">
        <v>0</v>
      </c>
      <c r="G66" s="111">
        <v>20.100000000000001</v>
      </c>
      <c r="H66" s="112">
        <v>81</v>
      </c>
      <c r="I66" s="111">
        <v>0</v>
      </c>
      <c r="J66" s="111">
        <v>0.8</v>
      </c>
      <c r="K66" s="111">
        <v>0</v>
      </c>
      <c r="L66" s="111">
        <v>0</v>
      </c>
      <c r="M66" s="111">
        <v>10</v>
      </c>
      <c r="N66" s="111">
        <v>6</v>
      </c>
      <c r="O66" s="111">
        <v>3</v>
      </c>
      <c r="P66" s="111">
        <v>0.6</v>
      </c>
    </row>
    <row r="67" spans="1:16" x14ac:dyDescent="0.25">
      <c r="A67" t="s">
        <v>28</v>
      </c>
      <c r="B67" t="s">
        <v>300</v>
      </c>
      <c r="C67" s="111">
        <v>200</v>
      </c>
      <c r="D67" s="111">
        <v>200</v>
      </c>
      <c r="E67" s="111">
        <v>0.3</v>
      </c>
      <c r="F67" s="111">
        <v>0</v>
      </c>
      <c r="G67" s="111">
        <v>20.100000000000001</v>
      </c>
      <c r="H67" s="112">
        <v>81</v>
      </c>
      <c r="I67" s="111">
        <v>0</v>
      </c>
      <c r="J67" s="111">
        <v>0.8</v>
      </c>
      <c r="K67" s="111">
        <v>0</v>
      </c>
      <c r="L67" s="111">
        <v>0</v>
      </c>
      <c r="M67" s="111">
        <v>10</v>
      </c>
      <c r="N67" s="111">
        <v>6</v>
      </c>
      <c r="O67" s="111">
        <v>3</v>
      </c>
      <c r="P67" s="111">
        <v>0.6</v>
      </c>
    </row>
    <row r="68" spans="1:16" x14ac:dyDescent="0.25">
      <c r="A68" t="s">
        <v>28</v>
      </c>
      <c r="B68" s="33" t="s">
        <v>290</v>
      </c>
      <c r="C68" s="111">
        <v>200</v>
      </c>
      <c r="D68" s="111">
        <v>200</v>
      </c>
      <c r="E68" s="111">
        <v>0.3</v>
      </c>
      <c r="F68" s="111">
        <v>0</v>
      </c>
      <c r="G68" s="111">
        <v>20.100000000000001</v>
      </c>
      <c r="H68" s="112">
        <v>81</v>
      </c>
      <c r="I68" s="111">
        <v>0</v>
      </c>
      <c r="J68" s="111">
        <v>0.8</v>
      </c>
      <c r="K68" s="111">
        <v>0</v>
      </c>
      <c r="L68" s="111">
        <v>0</v>
      </c>
      <c r="M68" s="111">
        <v>10</v>
      </c>
      <c r="N68" s="111">
        <v>6</v>
      </c>
      <c r="O68" s="111">
        <v>3</v>
      </c>
      <c r="P68" s="111">
        <v>0.6</v>
      </c>
    </row>
    <row r="69" spans="1:16" x14ac:dyDescent="0.25">
      <c r="A69" t="s">
        <v>28</v>
      </c>
      <c r="B69" s="33" t="s">
        <v>291</v>
      </c>
      <c r="C69" s="111">
        <v>200</v>
      </c>
      <c r="D69" s="111">
        <v>200</v>
      </c>
      <c r="E69" s="111">
        <v>0.3</v>
      </c>
      <c r="F69" s="111">
        <v>0</v>
      </c>
      <c r="G69" s="111">
        <v>20.100000000000001</v>
      </c>
      <c r="H69" s="112">
        <v>81</v>
      </c>
      <c r="I69" s="111">
        <v>0</v>
      </c>
      <c r="J69" s="111">
        <v>0.8</v>
      </c>
      <c r="K69" s="111">
        <v>0</v>
      </c>
      <c r="L69" s="111">
        <v>0</v>
      </c>
      <c r="M69" s="111">
        <v>10</v>
      </c>
      <c r="N69" s="111">
        <v>6</v>
      </c>
      <c r="O69" s="111">
        <v>3</v>
      </c>
      <c r="P69" s="111">
        <v>0.6</v>
      </c>
    </row>
    <row r="70" spans="1:16" x14ac:dyDescent="0.25">
      <c r="A70" t="s">
        <v>28</v>
      </c>
      <c r="B70" t="s">
        <v>301</v>
      </c>
      <c r="C70" s="111">
        <v>200</v>
      </c>
      <c r="D70" s="111">
        <v>200</v>
      </c>
      <c r="E70" s="111">
        <v>0.3</v>
      </c>
      <c r="F70" s="111">
        <v>0</v>
      </c>
      <c r="G70" s="111">
        <v>20.100000000000001</v>
      </c>
      <c r="H70" s="112">
        <v>81</v>
      </c>
      <c r="I70" s="111">
        <v>0</v>
      </c>
      <c r="J70" s="111">
        <v>0.8</v>
      </c>
      <c r="K70" s="111">
        <v>0</v>
      </c>
      <c r="L70" s="111">
        <v>0</v>
      </c>
      <c r="M70" s="111">
        <v>10</v>
      </c>
      <c r="N70" s="111">
        <v>6</v>
      </c>
      <c r="O70" s="111">
        <v>3</v>
      </c>
      <c r="P70" s="111">
        <v>0.6</v>
      </c>
    </row>
    <row r="71" spans="1:16" x14ac:dyDescent="0.25">
      <c r="A71" t="s">
        <v>20</v>
      </c>
      <c r="B71" s="33" t="s">
        <v>21</v>
      </c>
      <c r="C71" s="111">
        <v>200</v>
      </c>
      <c r="D71" s="111">
        <v>200</v>
      </c>
      <c r="E71" s="111">
        <v>0.3</v>
      </c>
      <c r="F71" s="111">
        <v>0.2</v>
      </c>
      <c r="G71" s="111">
        <v>25.1</v>
      </c>
      <c r="H71" s="112">
        <v>103</v>
      </c>
      <c r="I71" s="111">
        <v>0.01</v>
      </c>
      <c r="J71" s="111">
        <v>3.3</v>
      </c>
      <c r="L71" s="111">
        <v>0.1</v>
      </c>
      <c r="M71" s="111">
        <v>11</v>
      </c>
      <c r="N71" s="111">
        <v>7</v>
      </c>
      <c r="O71" s="111">
        <v>5</v>
      </c>
      <c r="P71" s="111">
        <v>1.2</v>
      </c>
    </row>
    <row r="72" spans="1:16" x14ac:dyDescent="0.25">
      <c r="A72" t="s">
        <v>26</v>
      </c>
      <c r="B72" t="s">
        <v>27</v>
      </c>
      <c r="C72" s="111">
        <v>200</v>
      </c>
      <c r="D72" s="111">
        <v>200</v>
      </c>
      <c r="E72" s="111">
        <v>0.5</v>
      </c>
      <c r="F72" s="111">
        <v>0</v>
      </c>
      <c r="G72" s="111">
        <v>27</v>
      </c>
      <c r="H72" s="112">
        <v>110</v>
      </c>
      <c r="I72" s="111">
        <v>0.01</v>
      </c>
      <c r="J72" s="111">
        <v>0.5</v>
      </c>
      <c r="M72" s="111">
        <v>28</v>
      </c>
      <c r="N72" s="111">
        <v>19</v>
      </c>
      <c r="O72" s="111">
        <v>7</v>
      </c>
      <c r="P72" s="111">
        <v>1.5</v>
      </c>
    </row>
    <row r="73" spans="1:16" x14ac:dyDescent="0.25">
      <c r="A73" t="s">
        <v>32</v>
      </c>
      <c r="B73" t="s">
        <v>33</v>
      </c>
      <c r="C73" s="111">
        <v>200</v>
      </c>
      <c r="D73" s="111">
        <v>200</v>
      </c>
      <c r="E73" s="111">
        <v>0.5</v>
      </c>
      <c r="F73" s="111">
        <v>0.2</v>
      </c>
      <c r="G73" s="111">
        <v>22.2</v>
      </c>
      <c r="H73" s="112">
        <v>93</v>
      </c>
      <c r="I73" s="111">
        <v>0.03</v>
      </c>
      <c r="J73" s="111">
        <v>11.6</v>
      </c>
      <c r="K73" s="111">
        <v>0</v>
      </c>
      <c r="L73" s="111">
        <v>0.1</v>
      </c>
      <c r="M73" s="111">
        <v>19</v>
      </c>
      <c r="N73" s="111">
        <v>12</v>
      </c>
      <c r="O73" s="111">
        <v>8</v>
      </c>
      <c r="P73" s="111">
        <v>0.8</v>
      </c>
    </row>
    <row r="74" spans="1:16" x14ac:dyDescent="0.25">
      <c r="A74" t="s">
        <v>260</v>
      </c>
      <c r="B74" t="s">
        <v>292</v>
      </c>
      <c r="C74" s="111">
        <v>200</v>
      </c>
      <c r="D74" s="111">
        <v>200</v>
      </c>
      <c r="E74" s="111">
        <v>0.5</v>
      </c>
      <c r="F74" s="111">
        <v>0.2</v>
      </c>
      <c r="G74" s="111">
        <v>23.1</v>
      </c>
      <c r="H74" s="112">
        <v>96</v>
      </c>
      <c r="I74" s="111">
        <v>0.02</v>
      </c>
      <c r="J74" s="111">
        <v>4.3</v>
      </c>
      <c r="K74" s="111">
        <v>0</v>
      </c>
      <c r="L74" s="111">
        <v>0.2</v>
      </c>
      <c r="M74" s="111">
        <v>22</v>
      </c>
      <c r="N74" s="111">
        <v>16</v>
      </c>
      <c r="O74" s="111">
        <v>14</v>
      </c>
      <c r="P74" s="111">
        <v>1.1000000000000001</v>
      </c>
    </row>
    <row r="75" spans="1:16" x14ac:dyDescent="0.25">
      <c r="A75" t="s">
        <v>260</v>
      </c>
      <c r="B75" t="s">
        <v>296</v>
      </c>
      <c r="C75" s="111">
        <v>200</v>
      </c>
      <c r="D75" s="111">
        <v>200</v>
      </c>
      <c r="E75" s="111">
        <v>0.5</v>
      </c>
      <c r="F75" s="111">
        <v>0.2</v>
      </c>
      <c r="G75" s="111">
        <v>23.1</v>
      </c>
      <c r="H75" s="112">
        <v>96</v>
      </c>
      <c r="I75" s="111">
        <v>0.02</v>
      </c>
      <c r="J75" s="111">
        <v>4.3</v>
      </c>
      <c r="K75" s="111">
        <v>0</v>
      </c>
      <c r="L75" s="111">
        <v>0.2</v>
      </c>
      <c r="M75" s="111">
        <v>22</v>
      </c>
      <c r="N75" s="111">
        <v>16</v>
      </c>
      <c r="O75" s="111">
        <v>14</v>
      </c>
      <c r="P75" s="111">
        <v>1.1000000000000001</v>
      </c>
    </row>
    <row r="76" spans="1:16" x14ac:dyDescent="0.25">
      <c r="A76" t="s">
        <v>260</v>
      </c>
      <c r="B76" t="s">
        <v>297</v>
      </c>
      <c r="C76" s="111">
        <v>200</v>
      </c>
      <c r="D76" s="111">
        <v>200</v>
      </c>
      <c r="E76" s="111">
        <v>0.5</v>
      </c>
      <c r="F76" s="111">
        <v>0.2</v>
      </c>
      <c r="G76" s="111">
        <v>23.1</v>
      </c>
      <c r="H76" s="112">
        <v>96</v>
      </c>
      <c r="I76" s="111">
        <v>0.02</v>
      </c>
      <c r="J76" s="111">
        <v>4.3</v>
      </c>
      <c r="K76" s="111">
        <v>0</v>
      </c>
      <c r="L76" s="111">
        <v>0.2</v>
      </c>
      <c r="M76" s="111">
        <v>22</v>
      </c>
      <c r="N76" s="111">
        <v>16</v>
      </c>
      <c r="O76" s="111">
        <v>14</v>
      </c>
      <c r="P76" s="111">
        <v>1.1000000000000001</v>
      </c>
    </row>
    <row r="77" spans="1:16" x14ac:dyDescent="0.25">
      <c r="A77" t="s">
        <v>260</v>
      </c>
      <c r="B77" t="s">
        <v>298</v>
      </c>
      <c r="C77" s="111">
        <v>200</v>
      </c>
      <c r="D77" s="111">
        <v>200</v>
      </c>
      <c r="E77" s="111">
        <v>0.5</v>
      </c>
      <c r="F77" s="111">
        <v>0.2</v>
      </c>
      <c r="G77" s="111">
        <v>23.1</v>
      </c>
      <c r="H77" s="112">
        <v>96</v>
      </c>
      <c r="I77" s="111">
        <v>0.02</v>
      </c>
      <c r="J77" s="111">
        <v>4.3</v>
      </c>
      <c r="K77" s="111">
        <v>0</v>
      </c>
      <c r="L77" s="111">
        <v>0.2</v>
      </c>
      <c r="M77" s="111">
        <v>22</v>
      </c>
      <c r="N77" s="111">
        <v>16</v>
      </c>
      <c r="O77" s="111">
        <v>14</v>
      </c>
      <c r="P77" s="111">
        <v>1.1000000000000001</v>
      </c>
    </row>
    <row r="78" spans="1:16" x14ac:dyDescent="0.25">
      <c r="A78" t="s">
        <v>261</v>
      </c>
      <c r="B78" s="33" t="s">
        <v>262</v>
      </c>
      <c r="C78" s="111">
        <v>200</v>
      </c>
      <c r="D78" s="111">
        <v>200</v>
      </c>
      <c r="E78" s="111">
        <v>0.2</v>
      </c>
      <c r="F78" s="111">
        <v>0.1</v>
      </c>
      <c r="G78" s="111">
        <v>24.1</v>
      </c>
      <c r="H78" s="112">
        <v>98</v>
      </c>
      <c r="I78" s="111">
        <v>0.01</v>
      </c>
      <c r="J78" s="111">
        <v>2.1</v>
      </c>
      <c r="K78" s="111">
        <v>0</v>
      </c>
      <c r="L78" s="111">
        <v>0.1</v>
      </c>
      <c r="M78" s="111">
        <v>11</v>
      </c>
      <c r="N78" s="111">
        <v>8</v>
      </c>
      <c r="O78" s="111">
        <v>7</v>
      </c>
      <c r="P78" s="111">
        <v>0.7</v>
      </c>
    </row>
    <row r="79" spans="1:16" x14ac:dyDescent="0.25">
      <c r="A79" t="s">
        <v>145</v>
      </c>
      <c r="B79" s="176" t="s">
        <v>146</v>
      </c>
      <c r="C79" s="111">
        <v>200</v>
      </c>
      <c r="D79" s="111">
        <v>200</v>
      </c>
      <c r="E79" s="111">
        <v>1.4</v>
      </c>
      <c r="F79" s="111">
        <v>0</v>
      </c>
      <c r="G79" s="111">
        <v>29</v>
      </c>
      <c r="H79" s="112">
        <v>122</v>
      </c>
      <c r="I79" s="111">
        <v>0</v>
      </c>
      <c r="J79" s="111">
        <v>0</v>
      </c>
      <c r="K79" s="111">
        <v>0</v>
      </c>
      <c r="L79" s="111">
        <v>0</v>
      </c>
      <c r="M79" s="111">
        <v>1</v>
      </c>
      <c r="N79" s="111">
        <v>0</v>
      </c>
      <c r="O79" s="111">
        <v>0</v>
      </c>
      <c r="P79" s="111">
        <v>0.1</v>
      </c>
    </row>
    <row r="80" spans="1:16" x14ac:dyDescent="0.25">
      <c r="A80" t="s">
        <v>213</v>
      </c>
      <c r="B80" t="s">
        <v>218</v>
      </c>
      <c r="C80" s="111">
        <v>200</v>
      </c>
      <c r="D80" s="111">
        <v>200</v>
      </c>
      <c r="E80" s="111">
        <v>1</v>
      </c>
      <c r="F80" s="111">
        <v>0.2</v>
      </c>
      <c r="G80" s="111">
        <v>0.2</v>
      </c>
      <c r="H80" s="112">
        <v>92</v>
      </c>
      <c r="I80" s="111">
        <v>0.02</v>
      </c>
      <c r="J80" s="111">
        <v>4</v>
      </c>
      <c r="K80" s="111">
        <v>0</v>
      </c>
      <c r="L80" s="111">
        <v>0</v>
      </c>
      <c r="M80" s="111">
        <v>14</v>
      </c>
      <c r="N80" s="111">
        <v>0</v>
      </c>
      <c r="O80" s="111">
        <v>0</v>
      </c>
      <c r="P80" s="111">
        <v>2.8</v>
      </c>
    </row>
    <row r="81" spans="1:16" x14ac:dyDescent="0.25">
      <c r="A81" t="s">
        <v>213</v>
      </c>
      <c r="B81" s="33" t="s">
        <v>215</v>
      </c>
      <c r="C81" s="111">
        <v>200</v>
      </c>
      <c r="D81" s="111">
        <v>200</v>
      </c>
      <c r="E81" s="111">
        <v>1</v>
      </c>
      <c r="F81" s="111">
        <v>0</v>
      </c>
      <c r="G81" s="111">
        <v>0</v>
      </c>
      <c r="H81" s="112">
        <v>110</v>
      </c>
      <c r="I81" s="111">
        <v>0.04</v>
      </c>
      <c r="J81" s="111">
        <v>8</v>
      </c>
      <c r="K81" s="111">
        <v>0</v>
      </c>
      <c r="L81" s="111">
        <v>0</v>
      </c>
      <c r="M81" s="111">
        <v>40</v>
      </c>
      <c r="N81" s="111">
        <v>0</v>
      </c>
      <c r="O81" s="111">
        <v>0</v>
      </c>
      <c r="P81" s="111">
        <v>0.4</v>
      </c>
    </row>
    <row r="82" spans="1:16" x14ac:dyDescent="0.25">
      <c r="A82" t="s">
        <v>213</v>
      </c>
      <c r="B82" s="33" t="s">
        <v>217</v>
      </c>
      <c r="C82" s="111">
        <v>200</v>
      </c>
      <c r="D82" s="111">
        <v>200</v>
      </c>
      <c r="E82" s="111">
        <v>1.4</v>
      </c>
      <c r="F82" s="111">
        <v>0.2</v>
      </c>
      <c r="G82" s="111">
        <v>0.2</v>
      </c>
      <c r="H82" s="111">
        <v>120</v>
      </c>
      <c r="I82" s="111">
        <v>0.08</v>
      </c>
      <c r="J82" s="111">
        <v>8</v>
      </c>
      <c r="K82" s="111">
        <v>0</v>
      </c>
      <c r="L82" s="111">
        <v>0</v>
      </c>
      <c r="M82" s="111">
        <v>36</v>
      </c>
      <c r="N82" s="111">
        <v>0</v>
      </c>
      <c r="O82" s="111">
        <v>0</v>
      </c>
      <c r="P82" s="111">
        <v>0.6</v>
      </c>
    </row>
    <row r="83" spans="1:16" x14ac:dyDescent="0.25">
      <c r="A83" t="s">
        <v>213</v>
      </c>
      <c r="B83" t="s">
        <v>214</v>
      </c>
      <c r="C83" s="111">
        <v>200</v>
      </c>
      <c r="D83" s="111">
        <v>200</v>
      </c>
      <c r="E83" s="111">
        <v>0.6</v>
      </c>
      <c r="F83" s="111">
        <v>0.2</v>
      </c>
      <c r="G83" s="111">
        <v>0.2</v>
      </c>
      <c r="H83" s="112">
        <v>136</v>
      </c>
      <c r="I83" s="111">
        <v>0.01</v>
      </c>
      <c r="J83" s="111">
        <v>4</v>
      </c>
      <c r="K83" s="111">
        <v>0</v>
      </c>
      <c r="L83" s="111">
        <v>0</v>
      </c>
      <c r="M83" s="111">
        <v>10</v>
      </c>
      <c r="N83" s="111">
        <v>0</v>
      </c>
      <c r="O83" s="111">
        <v>0</v>
      </c>
      <c r="P83" s="111">
        <v>0.3</v>
      </c>
    </row>
    <row r="84" spans="1:16" x14ac:dyDescent="0.25">
      <c r="A84" t="s">
        <v>213</v>
      </c>
      <c r="B84" t="s">
        <v>302</v>
      </c>
      <c r="C84" s="111">
        <v>200</v>
      </c>
      <c r="D84" s="111">
        <v>200</v>
      </c>
      <c r="E84" s="111">
        <f>2*1</f>
        <v>2</v>
      </c>
      <c r="F84" s="111">
        <f>2*0.1</f>
        <v>0.2</v>
      </c>
      <c r="G84" s="111">
        <f>2*0.1</f>
        <v>0.2</v>
      </c>
      <c r="H84" s="112">
        <f>2*18</f>
        <v>36</v>
      </c>
      <c r="I84" s="111">
        <f>2*0.03</f>
        <v>0.06</v>
      </c>
      <c r="J84" s="111">
        <f>2*1</f>
        <v>2</v>
      </c>
      <c r="K84" s="111">
        <v>0</v>
      </c>
      <c r="L84" s="111">
        <v>0</v>
      </c>
      <c r="M84" s="111">
        <v>14</v>
      </c>
      <c r="N84" s="111">
        <v>0</v>
      </c>
      <c r="O84" s="111">
        <v>0</v>
      </c>
      <c r="P84" s="111">
        <f>2*0.7</f>
        <v>1.4</v>
      </c>
    </row>
    <row r="85" spans="1:16" x14ac:dyDescent="0.25">
      <c r="A85" t="s">
        <v>213</v>
      </c>
      <c r="B85" s="33" t="s">
        <v>219</v>
      </c>
      <c r="C85" s="111">
        <v>200</v>
      </c>
      <c r="D85" s="111">
        <v>200</v>
      </c>
      <c r="E85" s="111">
        <v>0.2</v>
      </c>
      <c r="F85" s="111">
        <v>0.1</v>
      </c>
      <c r="G85" s="111">
        <v>24.1</v>
      </c>
      <c r="H85" s="112">
        <v>98</v>
      </c>
      <c r="I85" s="111">
        <v>0.02</v>
      </c>
      <c r="J85" s="111">
        <v>6</v>
      </c>
      <c r="K85" s="111">
        <v>0</v>
      </c>
      <c r="L85" s="111">
        <v>0</v>
      </c>
      <c r="M85" s="111">
        <v>38</v>
      </c>
      <c r="N85" s="111">
        <v>0</v>
      </c>
      <c r="O85" s="111">
        <v>0</v>
      </c>
      <c r="P85" s="111">
        <v>1.2</v>
      </c>
    </row>
    <row r="86" spans="1:16" x14ac:dyDescent="0.25">
      <c r="A86" t="s">
        <v>305</v>
      </c>
      <c r="B86" t="s">
        <v>303</v>
      </c>
      <c r="C86" s="111">
        <v>200</v>
      </c>
      <c r="D86" s="111">
        <v>200</v>
      </c>
      <c r="E86" s="111">
        <v>0.7</v>
      </c>
      <c r="F86" s="111">
        <v>0.3</v>
      </c>
      <c r="G86" s="111">
        <v>22.8</v>
      </c>
      <c r="H86" s="112">
        <v>97</v>
      </c>
      <c r="I86" s="111">
        <v>0.01</v>
      </c>
      <c r="J86" s="111">
        <v>70</v>
      </c>
      <c r="K86" s="111">
        <v>0</v>
      </c>
      <c r="L86" s="111">
        <v>0</v>
      </c>
      <c r="M86" s="111">
        <v>12</v>
      </c>
      <c r="N86" s="111">
        <v>3</v>
      </c>
      <c r="O86" s="111">
        <v>3</v>
      </c>
      <c r="P86" s="111">
        <v>1.5</v>
      </c>
    </row>
    <row r="87" spans="1:16" x14ac:dyDescent="0.25">
      <c r="A87" t="s">
        <v>145</v>
      </c>
      <c r="B87" t="s">
        <v>304</v>
      </c>
      <c r="C87" s="111">
        <v>200</v>
      </c>
      <c r="D87" s="111">
        <v>200</v>
      </c>
      <c r="E87" s="111">
        <v>0.1</v>
      </c>
      <c r="F87" s="111">
        <v>0</v>
      </c>
      <c r="G87" s="111">
        <v>23</v>
      </c>
      <c r="H87" s="112">
        <v>96</v>
      </c>
      <c r="I87" s="111">
        <v>0</v>
      </c>
      <c r="J87" s="111">
        <v>1.8</v>
      </c>
      <c r="K87" s="111">
        <v>0</v>
      </c>
      <c r="L87" s="111">
        <v>0</v>
      </c>
      <c r="M87" s="111">
        <v>10</v>
      </c>
      <c r="N87" s="111">
        <v>7</v>
      </c>
      <c r="O87" s="111">
        <v>2</v>
      </c>
      <c r="P87" s="111">
        <v>0.1</v>
      </c>
    </row>
    <row r="88" spans="1:16" x14ac:dyDescent="0.25">
      <c r="A88" t="s">
        <v>22</v>
      </c>
      <c r="B88" t="s">
        <v>36</v>
      </c>
      <c r="C88" s="111">
        <v>200</v>
      </c>
      <c r="D88" s="111">
        <v>200</v>
      </c>
      <c r="E88" s="111">
        <v>6</v>
      </c>
      <c r="F88" s="111">
        <v>8</v>
      </c>
      <c r="G88" s="111">
        <v>8.1999999999999993</v>
      </c>
      <c r="H88" s="112">
        <v>128.80000000000001</v>
      </c>
      <c r="I88" s="111">
        <v>0.08</v>
      </c>
      <c r="J88" s="111">
        <v>1.4</v>
      </c>
      <c r="K88" s="111">
        <v>0.04</v>
      </c>
      <c r="L88" s="111">
        <v>0</v>
      </c>
      <c r="M88" s="111">
        <v>240</v>
      </c>
      <c r="N88" s="111">
        <v>180</v>
      </c>
      <c r="O88" s="111">
        <v>28</v>
      </c>
      <c r="P88" s="111">
        <v>0.2</v>
      </c>
    </row>
    <row r="89" spans="1:16" x14ac:dyDescent="0.25">
      <c r="A89" t="s">
        <v>22</v>
      </c>
      <c r="B89" t="s">
        <v>216</v>
      </c>
      <c r="C89" s="111">
        <v>200</v>
      </c>
      <c r="D89" s="111">
        <v>200</v>
      </c>
      <c r="E89" s="111">
        <v>5.4</v>
      </c>
      <c r="F89" s="111">
        <v>5</v>
      </c>
      <c r="G89" s="111">
        <v>21.6</v>
      </c>
      <c r="H89" s="112">
        <v>158</v>
      </c>
      <c r="I89" s="111">
        <v>0.06</v>
      </c>
      <c r="J89" s="111">
        <v>1.8</v>
      </c>
      <c r="K89" s="111">
        <v>44</v>
      </c>
      <c r="L89" s="111">
        <v>0</v>
      </c>
      <c r="M89" s="111">
        <v>242</v>
      </c>
      <c r="N89" s="111">
        <v>188</v>
      </c>
      <c r="O89" s="111">
        <v>30</v>
      </c>
      <c r="P89" s="111">
        <v>0.2</v>
      </c>
    </row>
    <row r="90" spans="1:16" x14ac:dyDescent="0.25">
      <c r="A90" t="s">
        <v>22</v>
      </c>
      <c r="B90" t="s">
        <v>23</v>
      </c>
      <c r="C90" s="111">
        <v>200</v>
      </c>
      <c r="D90" s="111">
        <v>200</v>
      </c>
      <c r="E90" s="111">
        <v>5.8</v>
      </c>
      <c r="F90" s="111">
        <v>5</v>
      </c>
      <c r="G90" s="111">
        <v>8</v>
      </c>
      <c r="H90" s="112">
        <v>100</v>
      </c>
      <c r="I90" s="111">
        <v>0.08</v>
      </c>
      <c r="J90" s="111">
        <v>1.4</v>
      </c>
      <c r="K90" s="111">
        <v>0.04</v>
      </c>
      <c r="L90" s="111">
        <v>0</v>
      </c>
      <c r="M90" s="111">
        <v>240</v>
      </c>
      <c r="N90" s="111">
        <v>180</v>
      </c>
      <c r="O90" s="111">
        <v>28</v>
      </c>
      <c r="P90" s="111">
        <v>0.2</v>
      </c>
    </row>
    <row r="91" spans="1:16" x14ac:dyDescent="0.25">
      <c r="A91" t="s">
        <v>22</v>
      </c>
      <c r="B91" t="s">
        <v>34</v>
      </c>
      <c r="C91" s="111">
        <v>200</v>
      </c>
      <c r="D91" s="111">
        <v>200</v>
      </c>
      <c r="E91" s="111">
        <v>10</v>
      </c>
      <c r="F91" s="111">
        <v>3</v>
      </c>
      <c r="G91" s="111">
        <v>7</v>
      </c>
      <c r="H91" s="112">
        <v>102</v>
      </c>
      <c r="I91" s="111">
        <v>0.06</v>
      </c>
      <c r="J91" s="111">
        <v>1.2</v>
      </c>
      <c r="K91" s="111">
        <v>0.04</v>
      </c>
      <c r="L91" s="111">
        <v>0</v>
      </c>
      <c r="M91" s="111">
        <v>238</v>
      </c>
      <c r="N91" s="111">
        <v>182</v>
      </c>
      <c r="O91" s="111">
        <v>28</v>
      </c>
      <c r="P91" s="111">
        <v>0.2</v>
      </c>
    </row>
    <row r="92" spans="1:16" x14ac:dyDescent="0.25">
      <c r="A92" t="s">
        <v>22</v>
      </c>
      <c r="B92" t="s">
        <v>35</v>
      </c>
      <c r="C92" s="111">
        <v>200</v>
      </c>
      <c r="D92" s="111">
        <v>200</v>
      </c>
      <c r="E92" s="111">
        <v>5.46</v>
      </c>
      <c r="F92" s="111">
        <v>4.62</v>
      </c>
      <c r="G92" s="111">
        <v>22.8</v>
      </c>
      <c r="H92" s="112">
        <v>127.34</v>
      </c>
      <c r="I92" s="111">
        <v>0.08</v>
      </c>
      <c r="J92" s="111">
        <v>1.4</v>
      </c>
      <c r="K92" s="111">
        <v>0.04</v>
      </c>
      <c r="L92" s="111">
        <v>0</v>
      </c>
      <c r="M92" s="111">
        <v>240</v>
      </c>
      <c r="N92" s="111">
        <v>180</v>
      </c>
      <c r="O92" s="111">
        <v>28</v>
      </c>
      <c r="P92" s="111">
        <v>0.2</v>
      </c>
    </row>
    <row r="93" spans="1:16" x14ac:dyDescent="0.25">
      <c r="A93" s="33" t="s">
        <v>220</v>
      </c>
    </row>
    <row r="94" spans="1:16" x14ac:dyDescent="0.25">
      <c r="A94" t="s">
        <v>43</v>
      </c>
      <c r="B94" t="s">
        <v>44</v>
      </c>
      <c r="C94" s="111">
        <v>250</v>
      </c>
      <c r="D94" s="111">
        <v>250</v>
      </c>
      <c r="E94" s="111">
        <v>1.2</v>
      </c>
      <c r="F94" s="111">
        <v>2.6</v>
      </c>
      <c r="G94" s="111">
        <v>8.7750000000000004</v>
      </c>
      <c r="H94" s="112">
        <v>63.25</v>
      </c>
      <c r="I94" s="111">
        <v>6.25E-2</v>
      </c>
      <c r="J94" s="111">
        <v>5.75</v>
      </c>
      <c r="K94" s="111">
        <v>0</v>
      </c>
      <c r="L94" s="111">
        <v>1.2</v>
      </c>
      <c r="M94" s="111">
        <v>10.75</v>
      </c>
      <c r="N94" s="111">
        <v>29.75</v>
      </c>
      <c r="O94" s="111">
        <v>16.75</v>
      </c>
      <c r="P94" s="111">
        <v>0.6</v>
      </c>
    </row>
    <row r="95" spans="1:16" x14ac:dyDescent="0.25">
      <c r="A95" t="s">
        <v>41</v>
      </c>
      <c r="B95" t="s">
        <v>42</v>
      </c>
      <c r="C95" s="111">
        <v>250</v>
      </c>
      <c r="D95" s="111">
        <v>250</v>
      </c>
      <c r="E95" s="111">
        <v>2.2000000000000002</v>
      </c>
      <c r="F95" s="111">
        <v>2.95</v>
      </c>
      <c r="G95" s="111">
        <v>14.7</v>
      </c>
      <c r="H95" s="112">
        <v>94.25</v>
      </c>
      <c r="I95" s="111">
        <v>0.12</v>
      </c>
      <c r="J95" s="111">
        <v>11.074999999999999</v>
      </c>
      <c r="K95" s="111">
        <v>0</v>
      </c>
      <c r="L95" s="111">
        <v>1.2749999999999999</v>
      </c>
      <c r="M95" s="111">
        <v>16.25</v>
      </c>
      <c r="N95" s="111">
        <v>71</v>
      </c>
      <c r="O95" s="111">
        <v>29.25</v>
      </c>
      <c r="P95" s="111">
        <v>1.1000000000000001</v>
      </c>
    </row>
    <row r="96" spans="1:16" x14ac:dyDescent="0.25">
      <c r="A96" t="s">
        <v>41</v>
      </c>
      <c r="B96" t="s">
        <v>42</v>
      </c>
    </row>
    <row r="97" spans="1:16" x14ac:dyDescent="0.25">
      <c r="A97" t="s">
        <v>221</v>
      </c>
      <c r="B97" t="s">
        <v>222</v>
      </c>
      <c r="C97" s="111">
        <v>250</v>
      </c>
      <c r="D97" s="111">
        <v>250</v>
      </c>
      <c r="E97" s="111">
        <v>2.75</v>
      </c>
      <c r="F97" s="111">
        <v>7.3</v>
      </c>
      <c r="G97" s="111">
        <v>8.8800000000000008</v>
      </c>
      <c r="H97" s="112">
        <v>106.25</v>
      </c>
      <c r="I97" s="111">
        <v>0.16750000000000001</v>
      </c>
      <c r="J97" s="111">
        <v>19.125</v>
      </c>
      <c r="K97" s="111">
        <v>1.2500000000000001E-2</v>
      </c>
      <c r="L97" s="111">
        <v>4.3</v>
      </c>
      <c r="M97" s="111">
        <v>44.5</v>
      </c>
      <c r="N97" s="111">
        <v>101.75</v>
      </c>
      <c r="O97" s="111">
        <v>72.25</v>
      </c>
      <c r="P97" s="111">
        <v>2</v>
      </c>
    </row>
    <row r="98" spans="1:16" x14ac:dyDescent="0.25">
      <c r="A98" t="s">
        <v>38</v>
      </c>
      <c r="B98" t="s">
        <v>295</v>
      </c>
      <c r="C98" s="111">
        <v>250</v>
      </c>
      <c r="D98" s="111">
        <v>250</v>
      </c>
      <c r="E98" s="111">
        <v>2.2999999999999998</v>
      </c>
      <c r="F98" s="111">
        <v>4.25</v>
      </c>
      <c r="G98" s="111">
        <v>15.1</v>
      </c>
      <c r="H98" s="112">
        <v>108</v>
      </c>
      <c r="I98" s="111">
        <v>0.19500000000000001</v>
      </c>
      <c r="J98" s="111">
        <v>8.6750000000000007</v>
      </c>
      <c r="K98" s="111">
        <v>0.375</v>
      </c>
      <c r="L98" s="111">
        <v>0.22500000000000001</v>
      </c>
      <c r="M98" s="111">
        <v>18.75</v>
      </c>
      <c r="N98" s="111">
        <v>65.75</v>
      </c>
      <c r="O98" s="111">
        <v>25.5</v>
      </c>
      <c r="P98" s="111">
        <v>0.92500000000000004</v>
      </c>
    </row>
    <row r="99" spans="1:16" x14ac:dyDescent="0.25">
      <c r="A99" t="s">
        <v>38</v>
      </c>
      <c r="B99" t="s">
        <v>295</v>
      </c>
      <c r="C99" s="111">
        <v>250</v>
      </c>
      <c r="D99" s="111">
        <v>250</v>
      </c>
      <c r="E99" s="111">
        <v>2.2999999999999998</v>
      </c>
      <c r="F99" s="111">
        <v>4.25</v>
      </c>
      <c r="G99" s="111">
        <v>15.1</v>
      </c>
      <c r="H99" s="112">
        <v>108</v>
      </c>
      <c r="I99" s="111">
        <v>0.19500000000000001</v>
      </c>
      <c r="J99" s="111">
        <v>8.6750000000000007</v>
      </c>
      <c r="K99" s="111">
        <v>0.375</v>
      </c>
      <c r="L99" s="111">
        <v>0.22500000000000001</v>
      </c>
      <c r="M99" s="111">
        <v>18.75</v>
      </c>
      <c r="N99" s="111">
        <v>65.75</v>
      </c>
      <c r="O99" s="111">
        <v>25.5</v>
      </c>
      <c r="P99" s="111">
        <v>0.92500000000000004</v>
      </c>
    </row>
    <row r="100" spans="1:16" x14ac:dyDescent="0.25">
      <c r="A100" t="s">
        <v>223</v>
      </c>
      <c r="B100" t="s">
        <v>224</v>
      </c>
      <c r="C100" s="111">
        <v>250</v>
      </c>
      <c r="D100" s="111">
        <v>250</v>
      </c>
      <c r="E100" s="111">
        <v>2.7</v>
      </c>
      <c r="F100" s="111">
        <v>2.85</v>
      </c>
      <c r="G100" s="111">
        <v>18.824999999999999</v>
      </c>
      <c r="H100" s="112">
        <v>111.25</v>
      </c>
      <c r="I100" s="111">
        <v>0.105</v>
      </c>
      <c r="J100" s="111">
        <v>8.25</v>
      </c>
      <c r="K100" s="111">
        <v>0</v>
      </c>
      <c r="L100" s="111">
        <v>1.375</v>
      </c>
      <c r="M100" s="111">
        <v>15.25</v>
      </c>
      <c r="N100" s="111">
        <v>63.5</v>
      </c>
      <c r="O100" s="111">
        <v>24</v>
      </c>
      <c r="P100" s="111">
        <v>0.95</v>
      </c>
    </row>
    <row r="101" spans="1:16" x14ac:dyDescent="0.25">
      <c r="A101" t="s">
        <v>225</v>
      </c>
      <c r="B101" t="s">
        <v>226</v>
      </c>
      <c r="C101" s="111">
        <v>250</v>
      </c>
      <c r="D101" s="111">
        <v>250</v>
      </c>
      <c r="E101" s="111">
        <v>2.375</v>
      </c>
      <c r="F101" s="111">
        <v>5.0750000000000002</v>
      </c>
      <c r="G101" s="111">
        <v>16.399999999999999</v>
      </c>
      <c r="H101" s="112">
        <v>120.75</v>
      </c>
      <c r="I101" s="111">
        <v>0.04</v>
      </c>
      <c r="J101" s="111">
        <v>0.95</v>
      </c>
      <c r="K101" s="111">
        <v>0</v>
      </c>
      <c r="L101" s="111">
        <v>2.5750000000000002</v>
      </c>
      <c r="M101" s="111">
        <v>9.75</v>
      </c>
      <c r="N101" s="111">
        <v>29.75</v>
      </c>
      <c r="O101" s="111">
        <v>9</v>
      </c>
      <c r="P101" s="111">
        <v>0.45</v>
      </c>
    </row>
    <row r="102" spans="1:16" x14ac:dyDescent="0.25">
      <c r="A102" t="s">
        <v>227</v>
      </c>
      <c r="B102" t="s">
        <v>228</v>
      </c>
      <c r="C102" s="111">
        <v>250</v>
      </c>
      <c r="D102" s="111">
        <v>250</v>
      </c>
      <c r="E102" s="111">
        <v>2.125</v>
      </c>
      <c r="F102" s="111">
        <v>5.0999999999999996</v>
      </c>
      <c r="G102" s="111">
        <v>14.55</v>
      </c>
      <c r="H102" s="112">
        <v>112.5</v>
      </c>
      <c r="I102" s="111">
        <v>5.5E-2</v>
      </c>
      <c r="J102" s="111">
        <v>9.9499999999999993</v>
      </c>
      <c r="K102" s="111">
        <v>0</v>
      </c>
      <c r="L102" s="111">
        <v>2.4249999999999998</v>
      </c>
      <c r="M102" s="111">
        <v>26.25</v>
      </c>
      <c r="N102" s="111">
        <v>67</v>
      </c>
      <c r="O102" s="111">
        <v>19.5</v>
      </c>
      <c r="P102" s="111">
        <v>0.72499999999999998</v>
      </c>
    </row>
    <row r="103" spans="1:16" x14ac:dyDescent="0.25">
      <c r="A103" t="s">
        <v>41</v>
      </c>
      <c r="B103" t="s">
        <v>42</v>
      </c>
      <c r="D103" s="111">
        <v>300</v>
      </c>
      <c r="E103" s="111">
        <v>2.64</v>
      </c>
      <c r="F103" s="111">
        <v>3.54</v>
      </c>
      <c r="G103" s="111">
        <v>17.639999999999997</v>
      </c>
      <c r="H103" s="112">
        <v>113.1</v>
      </c>
      <c r="I103" s="111">
        <v>0.14399999999999999</v>
      </c>
      <c r="J103" s="111">
        <v>13.29</v>
      </c>
      <c r="K103" s="111">
        <v>0</v>
      </c>
      <c r="L103" s="111">
        <v>1.5299999999999998</v>
      </c>
      <c r="M103" s="111">
        <v>19.5</v>
      </c>
      <c r="N103" s="111">
        <v>85.2</v>
      </c>
      <c r="O103" s="111">
        <v>35.1</v>
      </c>
      <c r="P103" s="111">
        <v>1.32</v>
      </c>
    </row>
    <row r="104" spans="1:16" x14ac:dyDescent="0.25">
      <c r="A104" t="s">
        <v>39</v>
      </c>
      <c r="B104" t="s">
        <v>40</v>
      </c>
      <c r="C104" s="111">
        <v>250</v>
      </c>
      <c r="D104" s="111">
        <v>250</v>
      </c>
      <c r="E104" s="111">
        <v>3.68</v>
      </c>
      <c r="F104" s="111">
        <v>4.4000000000000004</v>
      </c>
      <c r="G104" s="111">
        <v>15.3</v>
      </c>
      <c r="H104" s="112">
        <v>115.5</v>
      </c>
      <c r="I104" s="111">
        <v>0.11</v>
      </c>
      <c r="J104" s="111">
        <v>15.7</v>
      </c>
      <c r="K104" s="111">
        <v>4.2500000000000003E-2</v>
      </c>
      <c r="L104" s="111">
        <v>0.25</v>
      </c>
      <c r="M104" s="111">
        <v>49.75</v>
      </c>
      <c r="N104" s="111">
        <v>100.25</v>
      </c>
      <c r="O104" s="111">
        <v>33.5</v>
      </c>
      <c r="P104" s="111">
        <v>1.45</v>
      </c>
    </row>
    <row r="105" spans="1:16" x14ac:dyDescent="0.25">
      <c r="A105" t="s">
        <v>229</v>
      </c>
      <c r="B105" t="s">
        <v>230</v>
      </c>
      <c r="C105" s="111">
        <v>250</v>
      </c>
      <c r="D105" s="111">
        <v>250</v>
      </c>
      <c r="E105" s="111">
        <v>2.2999999999999998</v>
      </c>
      <c r="F105" s="111">
        <v>4.25</v>
      </c>
      <c r="G105" s="111">
        <v>15.13</v>
      </c>
      <c r="H105" s="112">
        <v>152.5</v>
      </c>
      <c r="I105" s="111">
        <v>9.2499999999999999E-2</v>
      </c>
      <c r="J105" s="111">
        <v>2.375</v>
      </c>
      <c r="K105" s="111">
        <v>0.04</v>
      </c>
      <c r="L105" s="111">
        <v>0.8</v>
      </c>
      <c r="M105" s="111">
        <v>30</v>
      </c>
      <c r="N105" s="111">
        <v>120.5</v>
      </c>
      <c r="O105" s="111">
        <v>19.75</v>
      </c>
      <c r="P105" s="111">
        <v>1.925</v>
      </c>
    </row>
    <row r="106" spans="1:16" x14ac:dyDescent="0.25">
      <c r="A106" t="s">
        <v>153</v>
      </c>
      <c r="B106" t="s">
        <v>154</v>
      </c>
      <c r="C106" s="111">
        <v>250</v>
      </c>
      <c r="D106" s="111">
        <v>250</v>
      </c>
      <c r="E106" s="111">
        <v>2.0499999999999998</v>
      </c>
      <c r="F106" s="111">
        <v>5.25</v>
      </c>
      <c r="G106" s="111">
        <v>16.25</v>
      </c>
      <c r="H106" s="112">
        <v>121.25</v>
      </c>
      <c r="I106" s="111">
        <v>0.09</v>
      </c>
      <c r="J106" s="111">
        <v>7.6749999999999998</v>
      </c>
      <c r="K106" s="111">
        <v>0</v>
      </c>
      <c r="L106" s="111">
        <v>2.35</v>
      </c>
      <c r="M106" s="111">
        <v>15.5</v>
      </c>
      <c r="N106" s="111">
        <v>63</v>
      </c>
      <c r="O106" s="111">
        <v>26.25</v>
      </c>
      <c r="P106" s="111">
        <v>0.92500000000000004</v>
      </c>
    </row>
    <row r="107" spans="1:16" x14ac:dyDescent="0.25">
      <c r="A107" t="s">
        <v>155</v>
      </c>
      <c r="B107" t="s">
        <v>156</v>
      </c>
      <c r="C107" s="111">
        <v>250</v>
      </c>
      <c r="D107" s="111">
        <v>250</v>
      </c>
      <c r="E107" s="111">
        <v>7.4749999999999996</v>
      </c>
      <c r="F107" s="111">
        <v>11.074999999999999</v>
      </c>
      <c r="G107" s="111">
        <v>3.05</v>
      </c>
      <c r="H107" s="112">
        <v>142.25</v>
      </c>
      <c r="I107" s="111">
        <v>5.2499999999999998E-2</v>
      </c>
      <c r="J107" s="111">
        <v>3.1749999999999998</v>
      </c>
      <c r="K107" s="111">
        <v>0.06</v>
      </c>
      <c r="L107" s="111">
        <v>0.625</v>
      </c>
      <c r="M107" s="111">
        <v>29.5</v>
      </c>
      <c r="N107" s="111">
        <v>194.5</v>
      </c>
      <c r="O107" s="111">
        <v>22.75</v>
      </c>
      <c r="P107" s="111">
        <v>1.075</v>
      </c>
    </row>
    <row r="108" spans="1:16" x14ac:dyDescent="0.25">
      <c r="A108" t="s">
        <v>93</v>
      </c>
      <c r="B108" t="s">
        <v>94</v>
      </c>
      <c r="C108" s="111">
        <v>250</v>
      </c>
      <c r="D108" s="111">
        <v>250</v>
      </c>
      <c r="E108" s="111">
        <v>1.65</v>
      </c>
      <c r="F108" s="111">
        <v>4.8499999999999996</v>
      </c>
      <c r="G108" s="111">
        <v>7</v>
      </c>
      <c r="H108" s="112">
        <v>78.25</v>
      </c>
      <c r="I108" s="111">
        <v>2.75E-2</v>
      </c>
      <c r="J108" s="111">
        <v>13.574999999999999</v>
      </c>
      <c r="K108" s="111">
        <v>0</v>
      </c>
      <c r="L108" s="111">
        <v>2.4249999999999998</v>
      </c>
      <c r="M108" s="111">
        <v>42.75</v>
      </c>
      <c r="N108" s="111">
        <v>45.5</v>
      </c>
      <c r="O108" s="111">
        <v>24.5</v>
      </c>
      <c r="P108" s="111">
        <v>1.1000000000000001</v>
      </c>
    </row>
    <row r="109" spans="1:16" x14ac:dyDescent="0.25">
      <c r="A109" t="s">
        <v>294</v>
      </c>
      <c r="B109" t="s">
        <v>293</v>
      </c>
      <c r="C109" s="111">
        <v>250</v>
      </c>
      <c r="D109" s="111">
        <v>250</v>
      </c>
      <c r="E109" s="111">
        <v>4.9000000000000004</v>
      </c>
      <c r="F109" s="111">
        <v>5.35</v>
      </c>
      <c r="G109" s="111">
        <v>20.149999999999999</v>
      </c>
      <c r="H109" s="112">
        <v>148.25</v>
      </c>
      <c r="I109" s="111">
        <v>0.15</v>
      </c>
      <c r="J109" s="111">
        <v>5.83</v>
      </c>
      <c r="K109" s="111">
        <v>0</v>
      </c>
      <c r="L109" s="111">
        <v>2.4500000000000002</v>
      </c>
      <c r="M109" s="111">
        <v>41.5</v>
      </c>
      <c r="N109" s="111">
        <v>137.75</v>
      </c>
      <c r="O109" s="111">
        <v>38.25</v>
      </c>
      <c r="P109" s="111">
        <v>1.8</v>
      </c>
    </row>
    <row r="111" spans="1:16" x14ac:dyDescent="0.25">
      <c r="A111" t="s">
        <v>231</v>
      </c>
    </row>
    <row r="112" spans="1:16" x14ac:dyDescent="0.25">
      <c r="A112" t="s">
        <v>232</v>
      </c>
      <c r="B112" t="s">
        <v>233</v>
      </c>
      <c r="C112" s="111">
        <v>120</v>
      </c>
      <c r="D112" s="111">
        <v>120</v>
      </c>
      <c r="E112" s="111">
        <v>19.636363636363633</v>
      </c>
      <c r="F112" s="111">
        <v>19.636363636363633</v>
      </c>
      <c r="G112" s="111">
        <v>19.636363636363633</v>
      </c>
      <c r="H112" s="112">
        <v>19.636363636363633</v>
      </c>
      <c r="I112" s="111">
        <v>19.636363636363633</v>
      </c>
      <c r="J112" s="111">
        <v>19.636363636363633</v>
      </c>
      <c r="K112" s="111">
        <v>19.636363636363633</v>
      </c>
      <c r="L112" s="111">
        <v>19.636363636363633</v>
      </c>
      <c r="M112" s="111">
        <v>19.636363636363633</v>
      </c>
      <c r="N112" s="111">
        <v>19.636363636363633</v>
      </c>
      <c r="O112" s="111">
        <v>19.636363636363633</v>
      </c>
      <c r="P112" s="111">
        <v>19.636363636363633</v>
      </c>
    </row>
    <row r="113" spans="1:16" x14ac:dyDescent="0.25">
      <c r="A113" t="s">
        <v>53</v>
      </c>
      <c r="B113" t="s">
        <v>234</v>
      </c>
      <c r="C113" s="111">
        <v>70</v>
      </c>
      <c r="E113" s="111">
        <v>11.25</v>
      </c>
      <c r="F113" s="111">
        <v>8.0357142857142847</v>
      </c>
      <c r="G113" s="111">
        <v>6.9642857142857135</v>
      </c>
      <c r="H113" s="112">
        <v>141.42857142857142</v>
      </c>
      <c r="I113" s="111">
        <v>7.5000000000000011E-2</v>
      </c>
      <c r="J113" s="111">
        <v>0.64285714285714279</v>
      </c>
      <c r="K113" s="111">
        <v>3.214285714285714E-2</v>
      </c>
      <c r="L113" s="111">
        <v>0.3214285714285714</v>
      </c>
      <c r="M113" s="111">
        <v>27.857142857142854</v>
      </c>
      <c r="N113" s="111">
        <v>70.714285714285708</v>
      </c>
      <c r="O113" s="111">
        <v>13.928571428571427</v>
      </c>
      <c r="P113" s="111">
        <v>0.85714285714285721</v>
      </c>
    </row>
    <row r="114" spans="1:16" x14ac:dyDescent="0.25">
      <c r="A114" t="s">
        <v>53</v>
      </c>
      <c r="B114" t="s">
        <v>234</v>
      </c>
      <c r="D114" s="111">
        <v>120</v>
      </c>
      <c r="E114" s="111">
        <v>18</v>
      </c>
      <c r="F114" s="111">
        <v>12.857142857142856</v>
      </c>
      <c r="G114" s="111">
        <v>11.142857142857142</v>
      </c>
      <c r="H114" s="112">
        <v>226.28571428571428</v>
      </c>
      <c r="I114" s="111">
        <v>0.12000000000000001</v>
      </c>
      <c r="J114" s="111">
        <v>1.0285714285714285</v>
      </c>
      <c r="K114" s="111">
        <v>5.1428571428571421E-2</v>
      </c>
      <c r="L114" s="111">
        <v>0.51428571428571423</v>
      </c>
      <c r="M114" s="111">
        <v>44.571428571428569</v>
      </c>
      <c r="N114" s="111">
        <v>113.14285714285714</v>
      </c>
      <c r="O114" s="111">
        <v>22.285714285714285</v>
      </c>
      <c r="P114" s="111">
        <v>1.3714285714285714</v>
      </c>
    </row>
    <row r="115" spans="1:16" x14ac:dyDescent="0.25">
      <c r="A115" t="s">
        <v>51</v>
      </c>
      <c r="B115" t="s">
        <v>52</v>
      </c>
      <c r="C115" s="111">
        <v>120</v>
      </c>
      <c r="D115" s="111">
        <v>120</v>
      </c>
      <c r="E115" s="111">
        <v>16.68</v>
      </c>
      <c r="F115" s="111">
        <v>2.52</v>
      </c>
      <c r="G115" s="111">
        <v>11.52</v>
      </c>
      <c r="H115" s="112">
        <v>135.6</v>
      </c>
      <c r="I115" s="111">
        <v>8.4000000000000005E-2</v>
      </c>
      <c r="J115" s="111">
        <v>0.48</v>
      </c>
      <c r="K115" s="111">
        <v>2.4E-2</v>
      </c>
      <c r="L115" s="111">
        <v>1.2</v>
      </c>
      <c r="M115" s="111">
        <v>42</v>
      </c>
      <c r="N115" s="111">
        <v>192</v>
      </c>
      <c r="O115" s="111">
        <v>27.599999999999998</v>
      </c>
      <c r="P115" s="111">
        <v>0.72</v>
      </c>
    </row>
    <row r="116" spans="1:16" x14ac:dyDescent="0.25">
      <c r="A116" t="s">
        <v>57</v>
      </c>
      <c r="B116" t="s">
        <v>58</v>
      </c>
      <c r="C116" s="111" t="s">
        <v>59</v>
      </c>
      <c r="D116" s="111" t="s">
        <v>59</v>
      </c>
      <c r="E116" s="111">
        <v>13</v>
      </c>
      <c r="F116" s="111">
        <v>7.7</v>
      </c>
      <c r="G116" s="111">
        <v>5.5</v>
      </c>
      <c r="H116" s="112">
        <v>144</v>
      </c>
      <c r="I116" s="111">
        <v>0.19</v>
      </c>
      <c r="J116" s="111">
        <v>10</v>
      </c>
      <c r="K116" s="111">
        <v>5.8</v>
      </c>
      <c r="L116" s="111">
        <v>0.8</v>
      </c>
      <c r="M116" s="111">
        <v>25</v>
      </c>
      <c r="N116" s="111">
        <v>227</v>
      </c>
      <c r="O116" s="111">
        <v>13</v>
      </c>
      <c r="P116" s="111">
        <v>4.8</v>
      </c>
    </row>
    <row r="117" spans="1:16" x14ac:dyDescent="0.25">
      <c r="A117" t="s">
        <v>235</v>
      </c>
      <c r="B117" t="s">
        <v>45</v>
      </c>
      <c r="C117" s="111">
        <v>100</v>
      </c>
      <c r="E117" s="111">
        <v>15.9</v>
      </c>
      <c r="F117" s="111">
        <v>7.8</v>
      </c>
      <c r="G117" s="111">
        <v>3.2</v>
      </c>
      <c r="H117" s="112">
        <v>147</v>
      </c>
      <c r="I117" s="111">
        <v>0.09</v>
      </c>
      <c r="J117" s="111">
        <v>0.5</v>
      </c>
      <c r="K117" s="111">
        <v>0.06</v>
      </c>
      <c r="L117" s="111">
        <v>4.0999999999999996</v>
      </c>
      <c r="M117" s="111">
        <v>40</v>
      </c>
      <c r="N117" s="111">
        <v>203</v>
      </c>
      <c r="O117" s="111">
        <v>25</v>
      </c>
      <c r="P117" s="111">
        <v>10</v>
      </c>
    </row>
    <row r="118" spans="1:16" x14ac:dyDescent="0.25">
      <c r="A118" t="s">
        <v>46</v>
      </c>
      <c r="B118" t="s">
        <v>45</v>
      </c>
      <c r="D118" s="111">
        <v>120</v>
      </c>
      <c r="E118" s="111">
        <v>19.079999999999998</v>
      </c>
      <c r="F118" s="111">
        <v>9.4</v>
      </c>
      <c r="G118" s="111">
        <v>3.8</v>
      </c>
      <c r="H118" s="112">
        <v>176.4</v>
      </c>
      <c r="I118" s="111">
        <v>0.10799999999999998</v>
      </c>
      <c r="J118" s="111">
        <v>0.6</v>
      </c>
      <c r="K118" s="111">
        <v>7.1999999999999995E-2</v>
      </c>
      <c r="L118" s="111">
        <v>4.919999999999999</v>
      </c>
      <c r="M118" s="111">
        <v>48</v>
      </c>
      <c r="N118" s="111">
        <v>243.6</v>
      </c>
      <c r="O118" s="111">
        <v>30</v>
      </c>
      <c r="P118" s="111">
        <v>12</v>
      </c>
    </row>
    <row r="119" spans="1:16" x14ac:dyDescent="0.25">
      <c r="A119" t="s">
        <v>53</v>
      </c>
      <c r="B119" t="s">
        <v>54</v>
      </c>
      <c r="C119" s="111">
        <v>100</v>
      </c>
      <c r="D119" s="111">
        <v>100</v>
      </c>
      <c r="E119" s="111">
        <v>15</v>
      </c>
      <c r="F119" s="111">
        <v>10.7</v>
      </c>
      <c r="G119" s="111">
        <v>9.3000000000000007</v>
      </c>
      <c r="H119" s="112">
        <v>188.6</v>
      </c>
      <c r="I119" s="111">
        <v>0.10000000000000002</v>
      </c>
      <c r="J119" s="111">
        <v>0.8571428571428571</v>
      </c>
      <c r="K119" s="111">
        <v>4.2857142857142858E-2</v>
      </c>
      <c r="L119" s="111">
        <v>0.42857142857142855</v>
      </c>
      <c r="M119" s="111">
        <v>37.142857142857146</v>
      </c>
      <c r="N119" s="111">
        <v>94.285714285714292</v>
      </c>
      <c r="O119" s="111">
        <v>18.571428571428573</v>
      </c>
      <c r="P119" s="111">
        <v>1.1428571428571428</v>
      </c>
    </row>
    <row r="120" spans="1:16" x14ac:dyDescent="0.25">
      <c r="A120" t="s">
        <v>47</v>
      </c>
      <c r="B120" t="s">
        <v>48</v>
      </c>
      <c r="C120" s="111">
        <v>100</v>
      </c>
      <c r="D120" s="111">
        <v>100</v>
      </c>
      <c r="E120" s="111">
        <v>16.363636363636363</v>
      </c>
      <c r="F120" s="111">
        <v>12.545454545454545</v>
      </c>
      <c r="G120" s="111">
        <v>3.9090909090909087</v>
      </c>
      <c r="H120" s="112">
        <v>193.63636363636363</v>
      </c>
      <c r="I120" s="111">
        <v>0.26363636363636361</v>
      </c>
      <c r="J120" s="111">
        <v>7.7272727272727266</v>
      </c>
      <c r="K120" s="111">
        <v>7.3090909090909078</v>
      </c>
      <c r="L120" s="111">
        <v>4.9090909090909092</v>
      </c>
      <c r="M120" s="111">
        <v>20.90909090909091</v>
      </c>
      <c r="N120" s="111">
        <v>287.27272727272725</v>
      </c>
      <c r="O120" s="111">
        <v>16.363636363636363</v>
      </c>
      <c r="P120" s="111">
        <v>6.0909090909090908</v>
      </c>
    </row>
    <row r="121" spans="1:16" x14ac:dyDescent="0.25">
      <c r="A121" t="s">
        <v>49</v>
      </c>
      <c r="B121" t="s">
        <v>50</v>
      </c>
      <c r="C121" s="111">
        <v>100</v>
      </c>
      <c r="E121" s="111">
        <v>15.1</v>
      </c>
      <c r="F121" s="111">
        <v>13.8</v>
      </c>
      <c r="G121" s="111">
        <v>2.4</v>
      </c>
      <c r="H121" s="112">
        <v>194</v>
      </c>
      <c r="I121" s="111">
        <v>4.6666666666666676E-2</v>
      </c>
      <c r="J121" s="111">
        <v>0.66666666666666663</v>
      </c>
      <c r="K121" s="111">
        <v>6.6666666666666671E-3</v>
      </c>
      <c r="L121" s="111">
        <v>0.46666666666666667</v>
      </c>
      <c r="M121" s="111">
        <v>26.666666666666668</v>
      </c>
      <c r="N121" s="111">
        <v>158</v>
      </c>
      <c r="O121" s="111">
        <v>19.333333333333332</v>
      </c>
      <c r="P121" s="111">
        <v>2.2000000000000002</v>
      </c>
    </row>
    <row r="122" spans="1:16" x14ac:dyDescent="0.25">
      <c r="A122" t="s">
        <v>47</v>
      </c>
      <c r="B122" t="s">
        <v>48</v>
      </c>
      <c r="C122" s="111">
        <v>110</v>
      </c>
      <c r="D122" s="111">
        <v>110</v>
      </c>
      <c r="E122" s="111">
        <v>18</v>
      </c>
      <c r="F122" s="111">
        <v>13.8</v>
      </c>
      <c r="G122" s="111">
        <v>4.3</v>
      </c>
      <c r="H122" s="112">
        <v>213</v>
      </c>
      <c r="I122" s="111">
        <v>0.28999999999999998</v>
      </c>
      <c r="J122" s="111">
        <v>8.5</v>
      </c>
      <c r="K122" s="111">
        <v>8.0399999999999991</v>
      </c>
      <c r="L122" s="111">
        <v>5.4</v>
      </c>
      <c r="M122" s="111">
        <v>23</v>
      </c>
      <c r="N122" s="111">
        <v>316</v>
      </c>
      <c r="O122" s="111">
        <v>18</v>
      </c>
      <c r="P122" s="111">
        <v>6.7</v>
      </c>
    </row>
    <row r="123" spans="1:16" x14ac:dyDescent="0.25">
      <c r="A123" t="s">
        <v>49</v>
      </c>
      <c r="B123" t="s">
        <v>50</v>
      </c>
      <c r="D123" s="111">
        <v>120</v>
      </c>
      <c r="E123" s="111">
        <v>18.2</v>
      </c>
      <c r="F123" s="111">
        <v>16.559999999999999</v>
      </c>
      <c r="G123" s="111">
        <v>2.88</v>
      </c>
      <c r="H123" s="112">
        <v>232.8</v>
      </c>
      <c r="I123" s="111">
        <v>5.6000000000000001E-2</v>
      </c>
      <c r="J123" s="111">
        <v>0.8</v>
      </c>
      <c r="K123" s="111">
        <v>8.0000000000000002E-3</v>
      </c>
      <c r="L123" s="111">
        <v>0.56000000000000005</v>
      </c>
      <c r="M123" s="111">
        <v>32</v>
      </c>
      <c r="N123" s="111">
        <v>189.6</v>
      </c>
      <c r="O123" s="111">
        <v>23.2</v>
      </c>
      <c r="P123" s="111">
        <v>2.64</v>
      </c>
    </row>
    <row r="124" spans="1:16" x14ac:dyDescent="0.25">
      <c r="A124" t="s">
        <v>236</v>
      </c>
      <c r="B124" t="s">
        <v>237</v>
      </c>
      <c r="C124" s="111">
        <v>80</v>
      </c>
      <c r="E124" s="111">
        <v>19.2</v>
      </c>
      <c r="F124" s="111">
        <v>19.7</v>
      </c>
      <c r="G124" s="111">
        <v>12.24</v>
      </c>
      <c r="H124" s="112">
        <v>303.2</v>
      </c>
      <c r="I124" s="111">
        <v>6.4000000000000001E-2</v>
      </c>
      <c r="J124" s="111">
        <v>1.44</v>
      </c>
      <c r="K124" s="111">
        <v>3.2000000000000001E-2</v>
      </c>
      <c r="L124" s="111">
        <v>0.72</v>
      </c>
      <c r="M124" s="111">
        <v>18.399999999999999</v>
      </c>
      <c r="N124" s="111">
        <v>204</v>
      </c>
      <c r="O124" s="111">
        <v>31.2</v>
      </c>
      <c r="P124" s="111">
        <v>3.2</v>
      </c>
    </row>
    <row r="125" spans="1:16" x14ac:dyDescent="0.25">
      <c r="A125" t="s">
        <v>238</v>
      </c>
      <c r="B125" t="s">
        <v>239</v>
      </c>
      <c r="C125" s="111">
        <v>220</v>
      </c>
      <c r="D125" s="111">
        <v>220</v>
      </c>
      <c r="E125" s="111">
        <v>26</v>
      </c>
      <c r="F125" s="111">
        <v>23.2</v>
      </c>
      <c r="G125" s="111">
        <v>16.600000000000001</v>
      </c>
      <c r="H125" s="112">
        <v>379</v>
      </c>
      <c r="I125" s="111">
        <v>0.16</v>
      </c>
      <c r="J125" s="111">
        <v>7.6</v>
      </c>
      <c r="K125" s="111">
        <v>0.04</v>
      </c>
      <c r="L125" s="111">
        <v>0.8</v>
      </c>
      <c r="M125" s="111">
        <v>35</v>
      </c>
      <c r="N125" s="111">
        <v>266</v>
      </c>
      <c r="O125" s="111">
        <v>56</v>
      </c>
      <c r="P125" s="111">
        <v>3.4</v>
      </c>
    </row>
    <row r="126" spans="1:16" x14ac:dyDescent="0.25">
      <c r="A126" t="s">
        <v>236</v>
      </c>
      <c r="B126" t="s">
        <v>237</v>
      </c>
      <c r="D126" s="111">
        <v>100</v>
      </c>
      <c r="E126" s="111">
        <v>24</v>
      </c>
      <c r="F126" s="111">
        <v>24.7</v>
      </c>
      <c r="G126" s="111">
        <v>15.3</v>
      </c>
      <c r="H126" s="112">
        <v>379</v>
      </c>
      <c r="I126" s="111">
        <v>0.08</v>
      </c>
      <c r="J126" s="111">
        <v>1.8</v>
      </c>
      <c r="K126" s="111">
        <v>0.04</v>
      </c>
      <c r="L126" s="111">
        <v>0.9</v>
      </c>
      <c r="M126" s="111">
        <v>23</v>
      </c>
      <c r="N126" s="111">
        <v>255</v>
      </c>
      <c r="O126" s="111">
        <v>39</v>
      </c>
      <c r="P126" s="111">
        <v>4</v>
      </c>
    </row>
    <row r="127" spans="1:16" x14ac:dyDescent="0.25">
      <c r="A127" t="s">
        <v>55</v>
      </c>
      <c r="B127" t="s">
        <v>56</v>
      </c>
      <c r="C127" s="111">
        <v>250</v>
      </c>
      <c r="D127" s="111">
        <v>250</v>
      </c>
      <c r="E127" s="111">
        <v>18.899999999999999</v>
      </c>
      <c r="F127" s="111">
        <v>18.600000000000001</v>
      </c>
      <c r="G127" s="111">
        <v>49.2</v>
      </c>
      <c r="H127" s="112">
        <v>440</v>
      </c>
      <c r="I127" s="111">
        <v>7.0000000000000007E-2</v>
      </c>
      <c r="J127" s="111">
        <v>0.4</v>
      </c>
      <c r="K127" s="111">
        <v>0.06</v>
      </c>
      <c r="L127" s="111">
        <v>0.8</v>
      </c>
      <c r="M127" s="111">
        <v>23</v>
      </c>
      <c r="N127" s="111">
        <v>227</v>
      </c>
      <c r="O127" s="111">
        <v>53</v>
      </c>
      <c r="P127" s="111">
        <v>2.8</v>
      </c>
    </row>
    <row r="128" spans="1:16" x14ac:dyDescent="0.25">
      <c r="A128" t="s">
        <v>240</v>
      </c>
      <c r="B128" t="s">
        <v>241</v>
      </c>
      <c r="C128" s="111">
        <v>100</v>
      </c>
      <c r="D128" s="111">
        <v>100</v>
      </c>
      <c r="E128" s="111">
        <v>8.5</v>
      </c>
      <c r="F128" s="111">
        <v>8.3000000000000007</v>
      </c>
      <c r="G128" s="111">
        <v>4</v>
      </c>
      <c r="H128" s="112">
        <v>125</v>
      </c>
      <c r="I128" s="111">
        <v>0.04</v>
      </c>
      <c r="J128" s="111">
        <v>12.4</v>
      </c>
      <c r="K128" s="111">
        <v>0.02</v>
      </c>
      <c r="L128" s="111">
        <v>0.3</v>
      </c>
      <c r="M128" s="111">
        <v>34</v>
      </c>
      <c r="N128" s="111">
        <v>103</v>
      </c>
      <c r="O128" s="111">
        <v>21</v>
      </c>
      <c r="P128" s="111">
        <v>1.5</v>
      </c>
    </row>
    <row r="129" spans="1:16" x14ac:dyDescent="0.25">
      <c r="A129" t="s">
        <v>279</v>
      </c>
      <c r="B129" t="s">
        <v>280</v>
      </c>
      <c r="C129" s="111">
        <v>120</v>
      </c>
      <c r="E129" s="111">
        <v>20.6</v>
      </c>
      <c r="F129" s="111">
        <v>22</v>
      </c>
      <c r="G129" s="111">
        <v>4.2</v>
      </c>
      <c r="H129" s="112">
        <v>297</v>
      </c>
      <c r="I129" s="111">
        <v>7.0000000000000007E-2</v>
      </c>
      <c r="J129" s="111">
        <v>1.3</v>
      </c>
      <c r="K129" s="111">
        <v>0.04</v>
      </c>
      <c r="L129" s="111">
        <v>0.7</v>
      </c>
      <c r="M129" s="111">
        <v>17</v>
      </c>
      <c r="N129" s="111">
        <v>215</v>
      </c>
      <c r="O129" s="111">
        <v>30</v>
      </c>
      <c r="P129" s="111">
        <v>3.2</v>
      </c>
    </row>
    <row r="130" spans="1:16" x14ac:dyDescent="0.25">
      <c r="A130" s="33" t="s">
        <v>242</v>
      </c>
    </row>
    <row r="131" spans="1:16" x14ac:dyDescent="0.25">
      <c r="A131" t="s">
        <v>64</v>
      </c>
      <c r="B131" t="s">
        <v>65</v>
      </c>
      <c r="C131" s="111">
        <v>150</v>
      </c>
      <c r="E131" s="111">
        <v>5.66</v>
      </c>
      <c r="F131" s="111">
        <v>0.68</v>
      </c>
      <c r="G131" s="111">
        <v>29.04</v>
      </c>
      <c r="H131" s="112">
        <v>144.9</v>
      </c>
      <c r="I131" s="111">
        <v>5.7000000000000002E-2</v>
      </c>
      <c r="J131" s="111">
        <v>1.4999999999999999E-2</v>
      </c>
      <c r="K131" s="111">
        <v>0</v>
      </c>
      <c r="L131" s="111">
        <v>0.79500000000000004</v>
      </c>
      <c r="M131" s="111">
        <v>5.7</v>
      </c>
      <c r="N131" s="111">
        <v>35.700000000000003</v>
      </c>
      <c r="O131" s="111">
        <v>8.1</v>
      </c>
      <c r="P131" s="111">
        <v>0.78</v>
      </c>
    </row>
    <row r="132" spans="1:16" x14ac:dyDescent="0.25">
      <c r="A132" t="s">
        <v>144</v>
      </c>
      <c r="B132" t="s">
        <v>243</v>
      </c>
      <c r="C132" s="111">
        <v>100</v>
      </c>
      <c r="D132" s="111">
        <v>100</v>
      </c>
      <c r="E132" s="111">
        <v>2.1</v>
      </c>
      <c r="F132" s="111">
        <v>4.4000000000000004</v>
      </c>
      <c r="G132" s="111">
        <v>10.9</v>
      </c>
      <c r="H132" s="112">
        <v>92</v>
      </c>
      <c r="I132" s="111">
        <v>0.09</v>
      </c>
      <c r="J132" s="111">
        <v>3.4</v>
      </c>
      <c r="K132" s="111">
        <v>0.03</v>
      </c>
      <c r="L132" s="111">
        <v>0.1</v>
      </c>
      <c r="M132" s="111">
        <v>26</v>
      </c>
      <c r="N132" s="111">
        <v>57</v>
      </c>
      <c r="O132" s="111">
        <v>19</v>
      </c>
    </row>
    <row r="133" spans="1:16" x14ac:dyDescent="0.25">
      <c r="B133" t="s">
        <v>244</v>
      </c>
    </row>
    <row r="134" spans="1:16" x14ac:dyDescent="0.25">
      <c r="A134" t="s">
        <v>163</v>
      </c>
      <c r="B134" t="s">
        <v>162</v>
      </c>
      <c r="C134" s="111">
        <v>50</v>
      </c>
      <c r="D134" s="111">
        <v>50</v>
      </c>
      <c r="E134" s="111">
        <v>1.54</v>
      </c>
      <c r="F134" s="111">
        <v>10.625</v>
      </c>
      <c r="G134" s="111">
        <v>3.375</v>
      </c>
      <c r="H134" s="112">
        <v>115.30000000000001</v>
      </c>
      <c r="I134" s="111">
        <v>1.7000000000000001E-2</v>
      </c>
      <c r="J134" s="111">
        <v>7.5000000000000011E-2</v>
      </c>
      <c r="K134" s="111">
        <v>0.06</v>
      </c>
      <c r="L134" s="111">
        <v>0.21000000000000002</v>
      </c>
      <c r="M134" s="111">
        <v>42.45</v>
      </c>
      <c r="N134" s="111">
        <v>28.3</v>
      </c>
      <c r="O134" s="111">
        <v>4.8500000000000005</v>
      </c>
      <c r="P134" s="111">
        <v>0.10500000000000001</v>
      </c>
    </row>
    <row r="135" spans="1:16" x14ac:dyDescent="0.25">
      <c r="A135" t="s">
        <v>142</v>
      </c>
      <c r="B135" t="s">
        <v>143</v>
      </c>
      <c r="C135" s="111">
        <v>100</v>
      </c>
      <c r="D135" s="111">
        <v>100</v>
      </c>
      <c r="E135" s="111">
        <v>3.7</v>
      </c>
      <c r="F135" s="111">
        <v>3.6</v>
      </c>
      <c r="G135" s="111">
        <v>3.9</v>
      </c>
      <c r="H135" s="112">
        <v>63</v>
      </c>
      <c r="I135" s="111">
        <v>0.04</v>
      </c>
      <c r="J135" s="111">
        <v>17</v>
      </c>
      <c r="K135" s="111">
        <v>0.03</v>
      </c>
      <c r="L135" s="111">
        <v>0.7</v>
      </c>
      <c r="M135" s="111">
        <v>61</v>
      </c>
      <c r="N135" s="111">
        <v>55</v>
      </c>
      <c r="O135" s="111">
        <v>24</v>
      </c>
      <c r="P135" s="111">
        <v>1</v>
      </c>
    </row>
    <row r="136" spans="1:16" x14ac:dyDescent="0.25">
      <c r="A136" t="s">
        <v>60</v>
      </c>
      <c r="B136" t="s">
        <v>61</v>
      </c>
      <c r="C136" s="111">
        <v>180</v>
      </c>
      <c r="E136" s="111">
        <v>3.4</v>
      </c>
      <c r="F136" s="111">
        <v>8.8000000000000007</v>
      </c>
      <c r="G136" s="111">
        <v>22.8</v>
      </c>
      <c r="H136" s="112">
        <v>183.6</v>
      </c>
      <c r="I136" s="111">
        <v>0.18</v>
      </c>
      <c r="J136" s="111">
        <v>25.02</v>
      </c>
      <c r="K136" s="111">
        <v>5.3999999999999992E-2</v>
      </c>
      <c r="L136" s="111">
        <v>1.8000000000000002E-2</v>
      </c>
      <c r="M136" s="111">
        <v>19.8</v>
      </c>
      <c r="N136" s="111">
        <v>93.6</v>
      </c>
      <c r="O136" s="111">
        <v>36</v>
      </c>
      <c r="P136" s="111">
        <v>1.44</v>
      </c>
    </row>
    <row r="137" spans="1:16" x14ac:dyDescent="0.25">
      <c r="A137" t="s">
        <v>64</v>
      </c>
      <c r="B137" t="s">
        <v>65</v>
      </c>
      <c r="D137" s="111">
        <v>200</v>
      </c>
      <c r="E137" s="111">
        <v>7.54</v>
      </c>
      <c r="F137" s="111">
        <v>0.9</v>
      </c>
      <c r="G137" s="111">
        <v>38.72</v>
      </c>
      <c r="H137" s="112">
        <v>193.2</v>
      </c>
      <c r="I137" s="111">
        <v>7.5999999999999998E-2</v>
      </c>
      <c r="J137" s="111">
        <v>0.02</v>
      </c>
      <c r="K137" s="111">
        <v>0</v>
      </c>
      <c r="L137" s="111">
        <v>1.06</v>
      </c>
      <c r="M137" s="111">
        <v>7.6</v>
      </c>
      <c r="N137" s="111">
        <v>47.6</v>
      </c>
      <c r="O137" s="111">
        <v>10.8</v>
      </c>
      <c r="P137" s="111">
        <v>1.04</v>
      </c>
    </row>
    <row r="138" spans="1:16" x14ac:dyDescent="0.25">
      <c r="A138" t="s">
        <v>60</v>
      </c>
      <c r="B138" t="s">
        <v>61</v>
      </c>
      <c r="D138" s="111">
        <v>200</v>
      </c>
      <c r="E138" s="111">
        <v>3.8</v>
      </c>
      <c r="F138" s="111">
        <v>9.8000000000000007</v>
      </c>
      <c r="G138" s="111">
        <v>25.4</v>
      </c>
      <c r="H138" s="112">
        <v>204</v>
      </c>
      <c r="I138" s="111">
        <v>2</v>
      </c>
      <c r="J138" s="111">
        <v>27.8</v>
      </c>
      <c r="K138" s="111">
        <v>0.06</v>
      </c>
      <c r="L138" s="111">
        <v>0.2</v>
      </c>
      <c r="M138" s="111">
        <v>22</v>
      </c>
      <c r="N138" s="111">
        <v>104</v>
      </c>
      <c r="O138" s="111">
        <v>40</v>
      </c>
      <c r="P138" s="111">
        <v>0.16</v>
      </c>
    </row>
    <row r="139" spans="1:16" x14ac:dyDescent="0.25">
      <c r="A139" t="s">
        <v>60</v>
      </c>
      <c r="B139" t="s">
        <v>61</v>
      </c>
      <c r="D139" s="111">
        <v>230</v>
      </c>
      <c r="E139" s="111">
        <v>4.3699999999999992</v>
      </c>
      <c r="F139" s="111">
        <v>11.27</v>
      </c>
      <c r="G139" s="111">
        <v>29.209999999999997</v>
      </c>
      <c r="H139" s="112">
        <v>234.6</v>
      </c>
      <c r="I139" s="111">
        <v>2.2999999999999998</v>
      </c>
      <c r="J139" s="111">
        <v>31.97</v>
      </c>
      <c r="K139" s="111">
        <v>6.8999999999999992E-2</v>
      </c>
      <c r="L139" s="111">
        <v>0.22999999999999998</v>
      </c>
      <c r="M139" s="111">
        <v>25.299999999999997</v>
      </c>
      <c r="N139" s="111">
        <v>119.6</v>
      </c>
      <c r="O139" s="111">
        <v>46</v>
      </c>
      <c r="P139" s="111">
        <v>0.184</v>
      </c>
    </row>
    <row r="140" spans="1:16" x14ac:dyDescent="0.25">
      <c r="A140" t="s">
        <v>245</v>
      </c>
      <c r="B140" t="s">
        <v>246</v>
      </c>
      <c r="C140" s="111">
        <v>180</v>
      </c>
      <c r="E140" s="111">
        <v>4.4279999999999999</v>
      </c>
      <c r="F140" s="111">
        <v>7.29</v>
      </c>
      <c r="G140" s="111">
        <v>40.572000000000003</v>
      </c>
      <c r="H140" s="112">
        <v>245.51999999999998</v>
      </c>
      <c r="I140" s="111">
        <v>3.2399999999999998E-2</v>
      </c>
      <c r="J140" s="111">
        <v>0</v>
      </c>
      <c r="K140" s="111">
        <v>4.8600000000000004E-2</v>
      </c>
      <c r="L140" s="111">
        <v>0.34199999999999997</v>
      </c>
      <c r="M140" s="111">
        <v>6.12</v>
      </c>
      <c r="N140" s="111">
        <v>84.96</v>
      </c>
      <c r="O140" s="111">
        <v>27.36</v>
      </c>
      <c r="P140" s="111">
        <v>0.63</v>
      </c>
    </row>
    <row r="141" spans="1:16" x14ac:dyDescent="0.25">
      <c r="A141" t="s">
        <v>62</v>
      </c>
      <c r="B141" t="s">
        <v>63</v>
      </c>
      <c r="C141" s="111">
        <v>150</v>
      </c>
      <c r="E141" s="111">
        <v>8.5500000000000007</v>
      </c>
      <c r="F141" s="111">
        <v>7.85</v>
      </c>
      <c r="G141" s="111">
        <v>37.08</v>
      </c>
      <c r="H141" s="112">
        <v>253.05</v>
      </c>
      <c r="I141" s="111">
        <v>0.20699999999999999</v>
      </c>
      <c r="K141" s="111">
        <v>4.0500000000000001E-2</v>
      </c>
      <c r="L141" s="111">
        <v>0.61499999999999988</v>
      </c>
      <c r="M141" s="111">
        <v>14.25</v>
      </c>
      <c r="N141" s="111">
        <v>202.65</v>
      </c>
      <c r="O141" s="111">
        <v>135.29999999999998</v>
      </c>
      <c r="P141" s="111">
        <v>4.5449999999999999</v>
      </c>
    </row>
    <row r="142" spans="1:16" x14ac:dyDescent="0.25">
      <c r="A142" t="s">
        <v>66</v>
      </c>
      <c r="B142" t="s">
        <v>67</v>
      </c>
      <c r="C142" s="111">
        <v>180</v>
      </c>
      <c r="E142" s="111">
        <v>4.4000000000000004</v>
      </c>
      <c r="F142" s="111">
        <v>7.3</v>
      </c>
      <c r="G142" s="111">
        <v>44.7</v>
      </c>
      <c r="H142" s="112">
        <v>262.8</v>
      </c>
      <c r="I142" s="111">
        <v>3.5999999999999997E-2</v>
      </c>
      <c r="J142" s="111">
        <v>0</v>
      </c>
      <c r="K142" s="111">
        <v>4.8600000000000004E-2</v>
      </c>
      <c r="L142" s="111">
        <v>0.34200000000000003</v>
      </c>
      <c r="M142" s="111">
        <v>5.94</v>
      </c>
      <c r="N142" s="111">
        <v>79.95</v>
      </c>
      <c r="O142" s="111">
        <v>31.5</v>
      </c>
      <c r="P142" s="111">
        <v>0.64800000000000002</v>
      </c>
    </row>
    <row r="143" spans="1:16" x14ac:dyDescent="0.25">
      <c r="A143" t="s">
        <v>66</v>
      </c>
      <c r="B143" t="s">
        <v>67</v>
      </c>
      <c r="D143" s="111">
        <v>200</v>
      </c>
      <c r="E143" s="111">
        <v>4.9000000000000004</v>
      </c>
      <c r="F143" s="111">
        <v>8.14</v>
      </c>
      <c r="G143" s="111">
        <v>49.7</v>
      </c>
      <c r="H143" s="112">
        <v>292</v>
      </c>
      <c r="I143" s="111">
        <v>0.04</v>
      </c>
      <c r="J143" s="111">
        <v>0</v>
      </c>
      <c r="K143" s="111">
        <v>5.3999999999999999E-2</v>
      </c>
      <c r="L143" s="111">
        <v>0.38</v>
      </c>
      <c r="M143" s="111">
        <v>6.6</v>
      </c>
      <c r="N143" s="111">
        <v>106.6</v>
      </c>
      <c r="O143" s="111">
        <v>35</v>
      </c>
      <c r="P143" s="111">
        <v>0.72</v>
      </c>
    </row>
    <row r="144" spans="1:16" x14ac:dyDescent="0.25">
      <c r="A144" t="s">
        <v>62</v>
      </c>
      <c r="B144" t="s">
        <v>63</v>
      </c>
      <c r="D144" s="111">
        <v>180</v>
      </c>
      <c r="E144" s="111">
        <v>10.26</v>
      </c>
      <c r="F144" s="111">
        <v>9.42</v>
      </c>
      <c r="G144" s="111">
        <v>44.495999999999995</v>
      </c>
      <c r="H144" s="112">
        <v>303.66000000000003</v>
      </c>
      <c r="I144" s="111">
        <v>0.24839999999999998</v>
      </c>
      <c r="J144" s="111">
        <v>0</v>
      </c>
      <c r="K144" s="111">
        <v>4.8599999999999997E-2</v>
      </c>
      <c r="L144" s="111">
        <v>0.73799999999999988</v>
      </c>
      <c r="M144" s="111">
        <v>17.099999999999998</v>
      </c>
      <c r="N144" s="111">
        <v>243.18</v>
      </c>
      <c r="O144" s="111">
        <v>162.35999999999999</v>
      </c>
      <c r="P144" s="111">
        <v>5.4539999999999997</v>
      </c>
    </row>
    <row r="145" spans="1:16" x14ac:dyDescent="0.25">
      <c r="A145" t="s">
        <v>62</v>
      </c>
      <c r="B145" t="s">
        <v>63</v>
      </c>
      <c r="C145" s="111">
        <v>200</v>
      </c>
      <c r="E145" s="111">
        <v>11.4</v>
      </c>
      <c r="F145" s="111">
        <v>10.46</v>
      </c>
      <c r="G145" s="111">
        <v>49.44</v>
      </c>
      <c r="H145" s="112">
        <v>337.4</v>
      </c>
      <c r="I145" s="111">
        <v>0.27600000000000002</v>
      </c>
      <c r="J145" s="111">
        <v>0</v>
      </c>
      <c r="K145" s="111">
        <v>5.3999999999999999E-2</v>
      </c>
      <c r="L145" s="111">
        <v>0.81999999999999984</v>
      </c>
      <c r="M145" s="111">
        <v>19</v>
      </c>
      <c r="N145" s="111">
        <v>270.2</v>
      </c>
      <c r="O145" s="111">
        <v>180.4</v>
      </c>
      <c r="P145" s="111">
        <v>6.06</v>
      </c>
    </row>
    <row r="146" spans="1:16" x14ac:dyDescent="0.25">
      <c r="A146" t="s">
        <v>62</v>
      </c>
      <c r="B146" t="s">
        <v>63</v>
      </c>
      <c r="D146" s="111">
        <v>230</v>
      </c>
      <c r="E146" s="111">
        <v>13.11</v>
      </c>
      <c r="F146" s="111">
        <v>12</v>
      </c>
      <c r="G146" s="111">
        <v>56.9</v>
      </c>
      <c r="H146" s="112">
        <v>388</v>
      </c>
      <c r="I146" s="111">
        <v>0.31739999999999996</v>
      </c>
      <c r="J146" s="111">
        <v>0</v>
      </c>
      <c r="K146" s="111">
        <v>6.2100000000000002E-2</v>
      </c>
      <c r="L146" s="111">
        <v>0.94299999999999984</v>
      </c>
      <c r="M146" s="111">
        <v>21.85</v>
      </c>
      <c r="N146" s="111">
        <v>310.73</v>
      </c>
      <c r="O146" s="111">
        <v>207.46</v>
      </c>
      <c r="P146" s="111">
        <v>6.9690000000000003</v>
      </c>
    </row>
    <row r="148" spans="1:16" x14ac:dyDescent="0.25">
      <c r="A148" t="s">
        <v>247</v>
      </c>
    </row>
    <row r="149" spans="1:16" x14ac:dyDescent="0.25">
      <c r="A149" t="s">
        <v>68</v>
      </c>
      <c r="B149" t="s">
        <v>69</v>
      </c>
      <c r="C149" s="111">
        <v>60</v>
      </c>
      <c r="E149" s="111">
        <v>3.96</v>
      </c>
      <c r="F149" s="111">
        <v>0.72</v>
      </c>
      <c r="G149" s="111">
        <v>20.04</v>
      </c>
      <c r="H149" s="112">
        <v>104.4</v>
      </c>
      <c r="I149" s="111">
        <v>0.10799999999999998</v>
      </c>
      <c r="L149" s="111">
        <v>0.84</v>
      </c>
      <c r="M149" s="111">
        <v>21</v>
      </c>
      <c r="N149" s="111">
        <v>94.8</v>
      </c>
      <c r="O149" s="111">
        <v>28.2</v>
      </c>
      <c r="P149" s="111">
        <v>2.34</v>
      </c>
    </row>
    <row r="150" spans="1:16" x14ac:dyDescent="0.25">
      <c r="A150" t="s">
        <v>68</v>
      </c>
      <c r="B150" t="s">
        <v>69</v>
      </c>
      <c r="D150" s="111">
        <v>80</v>
      </c>
      <c r="E150" s="111">
        <v>5.28</v>
      </c>
      <c r="F150" s="111">
        <v>0.96</v>
      </c>
      <c r="G150" s="111">
        <v>26.72</v>
      </c>
      <c r="H150" s="112">
        <v>139.19999999999999</v>
      </c>
      <c r="I150" s="111">
        <v>0.14399999999999999</v>
      </c>
      <c r="L150" s="111">
        <v>11.2</v>
      </c>
      <c r="M150" s="111">
        <v>28</v>
      </c>
      <c r="N150" s="111">
        <v>126.4</v>
      </c>
      <c r="O150" s="111">
        <v>37.6</v>
      </c>
      <c r="P150" s="111">
        <v>31.2</v>
      </c>
    </row>
    <row r="151" spans="1:16" x14ac:dyDescent="0.25">
      <c r="A151" t="s">
        <v>68</v>
      </c>
      <c r="B151" t="s">
        <v>69</v>
      </c>
      <c r="D151" s="111">
        <v>100</v>
      </c>
      <c r="E151" s="111">
        <v>6.6000000000000005</v>
      </c>
      <c r="F151" s="111">
        <v>1.2</v>
      </c>
      <c r="G151" s="111">
        <v>33.4</v>
      </c>
      <c r="H151" s="112">
        <v>174.00000000000003</v>
      </c>
      <c r="I151" s="111">
        <v>0.18</v>
      </c>
      <c r="J151" s="111">
        <v>0</v>
      </c>
      <c r="K151" s="111">
        <v>0</v>
      </c>
      <c r="L151" s="111">
        <v>1.4</v>
      </c>
      <c r="M151" s="111">
        <v>35</v>
      </c>
      <c r="N151" s="111">
        <v>158</v>
      </c>
      <c r="O151" s="111">
        <v>47</v>
      </c>
      <c r="P151" s="111">
        <v>3.9</v>
      </c>
    </row>
    <row r="152" spans="1:16" x14ac:dyDescent="0.25">
      <c r="A152" t="s">
        <v>68</v>
      </c>
      <c r="B152" t="s">
        <v>69</v>
      </c>
      <c r="D152" s="111">
        <v>120</v>
      </c>
      <c r="E152" s="111">
        <v>7.92</v>
      </c>
      <c r="F152" s="111">
        <v>1.44</v>
      </c>
      <c r="G152" s="111">
        <v>40.08</v>
      </c>
      <c r="H152" s="112">
        <v>208.8</v>
      </c>
      <c r="I152" s="111">
        <v>0.21599999999999997</v>
      </c>
      <c r="J152" s="111">
        <v>0</v>
      </c>
      <c r="K152" s="111">
        <v>0</v>
      </c>
      <c r="L152" s="111">
        <v>16.799999999999997</v>
      </c>
      <c r="M152" s="111">
        <v>42</v>
      </c>
      <c r="N152" s="111">
        <v>189.60000000000002</v>
      </c>
      <c r="O152" s="111">
        <v>56.400000000000006</v>
      </c>
      <c r="P152" s="111">
        <v>46.8</v>
      </c>
    </row>
    <row r="153" spans="1:16" x14ac:dyDescent="0.25">
      <c r="A153" s="33" t="s">
        <v>248</v>
      </c>
    </row>
    <row r="154" spans="1:16" x14ac:dyDescent="0.25">
      <c r="A154" s="108" t="s">
        <v>70</v>
      </c>
      <c r="B154" s="109" t="s">
        <v>269</v>
      </c>
      <c r="C154" s="111">
        <v>100</v>
      </c>
      <c r="D154" s="111">
        <v>100</v>
      </c>
      <c r="E154" s="111">
        <v>0.8</v>
      </c>
      <c r="F154" s="111">
        <v>0.4</v>
      </c>
      <c r="G154" s="111">
        <v>7.5</v>
      </c>
      <c r="H154" s="113">
        <v>41</v>
      </c>
      <c r="I154" s="111">
        <v>0.03</v>
      </c>
      <c r="J154" s="111">
        <v>60</v>
      </c>
      <c r="K154" s="111">
        <v>0</v>
      </c>
      <c r="L154" s="111">
        <v>0.5</v>
      </c>
      <c r="M154" s="111">
        <v>40</v>
      </c>
      <c r="N154" s="111">
        <v>23</v>
      </c>
      <c r="O154" s="111">
        <v>18</v>
      </c>
      <c r="P154" s="111">
        <v>1.2</v>
      </c>
    </row>
    <row r="155" spans="1:16" x14ac:dyDescent="0.25">
      <c r="A155" s="108" t="s">
        <v>70</v>
      </c>
      <c r="B155" s="109" t="s">
        <v>270</v>
      </c>
      <c r="C155" s="111">
        <v>100</v>
      </c>
      <c r="D155" s="111">
        <v>100</v>
      </c>
      <c r="E155" s="111">
        <v>0.4</v>
      </c>
      <c r="F155" s="111">
        <v>0.3</v>
      </c>
      <c r="G155" s="111">
        <v>10.3</v>
      </c>
      <c r="H155" s="113">
        <v>47</v>
      </c>
      <c r="I155" s="111">
        <v>0.02</v>
      </c>
      <c r="J155" s="111">
        <v>5</v>
      </c>
      <c r="K155" s="111">
        <v>0</v>
      </c>
      <c r="L155" s="111">
        <v>0.4</v>
      </c>
      <c r="M155" s="111">
        <v>19</v>
      </c>
      <c r="N155" s="111">
        <v>16</v>
      </c>
      <c r="O155" s="111">
        <v>12</v>
      </c>
      <c r="P155" s="111">
        <v>2.2999999999999998</v>
      </c>
    </row>
    <row r="156" spans="1:16" x14ac:dyDescent="0.25">
      <c r="A156" s="108" t="s">
        <v>70</v>
      </c>
      <c r="B156" s="110" t="s">
        <v>271</v>
      </c>
      <c r="C156" s="111">
        <v>100</v>
      </c>
      <c r="D156" s="111">
        <v>100</v>
      </c>
      <c r="E156" s="111">
        <v>0.8</v>
      </c>
      <c r="F156" s="111">
        <v>0.3</v>
      </c>
      <c r="G156" s="111">
        <v>9.6</v>
      </c>
      <c r="H156" s="113">
        <v>49</v>
      </c>
      <c r="I156" s="111">
        <v>0.06</v>
      </c>
      <c r="J156" s="111">
        <v>10</v>
      </c>
      <c r="K156" s="111">
        <v>0</v>
      </c>
      <c r="L156" s="111">
        <v>0.6</v>
      </c>
      <c r="M156" s="111">
        <v>20</v>
      </c>
      <c r="N156" s="111">
        <v>20</v>
      </c>
      <c r="O156" s="111">
        <v>9</v>
      </c>
      <c r="P156" s="111">
        <v>0.5</v>
      </c>
    </row>
    <row r="157" spans="1:16" x14ac:dyDescent="0.25">
      <c r="A157" t="s">
        <v>70</v>
      </c>
      <c r="B157" s="33" t="s">
        <v>73</v>
      </c>
      <c r="C157" s="111">
        <v>100</v>
      </c>
      <c r="D157" s="111">
        <v>100</v>
      </c>
      <c r="E157" s="111">
        <v>0.8</v>
      </c>
      <c r="F157" s="111">
        <v>0.2</v>
      </c>
      <c r="G157" s="111">
        <v>7.5</v>
      </c>
      <c r="H157" s="112">
        <v>38</v>
      </c>
      <c r="I157" s="111">
        <v>0.06</v>
      </c>
      <c r="J157" s="111">
        <v>38</v>
      </c>
      <c r="K157" s="111">
        <v>0</v>
      </c>
      <c r="L157" s="111">
        <v>0.2</v>
      </c>
      <c r="M157" s="111">
        <v>35</v>
      </c>
      <c r="N157" s="111">
        <v>17</v>
      </c>
      <c r="O157" s="111">
        <v>11</v>
      </c>
      <c r="P157" s="111">
        <v>0.1</v>
      </c>
    </row>
    <row r="158" spans="1:16" x14ac:dyDescent="0.25">
      <c r="A158" t="s">
        <v>70</v>
      </c>
      <c r="B158" s="1" t="s">
        <v>71</v>
      </c>
      <c r="C158" s="111">
        <v>100</v>
      </c>
      <c r="D158" s="111">
        <v>100</v>
      </c>
      <c r="E158" s="111">
        <v>0.8</v>
      </c>
      <c r="F158" s="111">
        <v>0.4</v>
      </c>
      <c r="G158" s="111">
        <v>8.1</v>
      </c>
      <c r="H158" s="112">
        <v>47</v>
      </c>
      <c r="I158" s="111">
        <v>0.2</v>
      </c>
      <c r="J158" s="111">
        <v>180</v>
      </c>
      <c r="K158" s="111">
        <v>0</v>
      </c>
      <c r="L158" s="111">
        <v>0.3</v>
      </c>
      <c r="M158" s="111">
        <v>40</v>
      </c>
      <c r="N158" s="111">
        <v>34</v>
      </c>
      <c r="O158" s="111">
        <v>25</v>
      </c>
      <c r="P158" s="111">
        <v>0.8</v>
      </c>
    </row>
    <row r="159" spans="1:16" x14ac:dyDescent="0.25">
      <c r="A159" t="s">
        <v>70</v>
      </c>
      <c r="B159" s="33" t="s">
        <v>72</v>
      </c>
      <c r="C159" s="111">
        <v>100</v>
      </c>
      <c r="D159" s="111">
        <v>100</v>
      </c>
      <c r="E159" s="111">
        <v>0.4</v>
      </c>
      <c r="F159" s="111">
        <v>0.4</v>
      </c>
      <c r="G159" s="111">
        <v>9.8000000000000007</v>
      </c>
      <c r="H159" s="112">
        <v>47</v>
      </c>
      <c r="I159" s="111">
        <v>0.03</v>
      </c>
      <c r="J159" s="111">
        <v>10</v>
      </c>
      <c r="K159" s="111">
        <v>0</v>
      </c>
      <c r="L159" s="111">
        <v>0.2</v>
      </c>
      <c r="M159" s="111">
        <v>16</v>
      </c>
      <c r="N159" s="111">
        <v>11</v>
      </c>
      <c r="O159" s="111">
        <v>9</v>
      </c>
      <c r="P159" s="111">
        <v>2.2000000000000002</v>
      </c>
    </row>
    <row r="160" spans="1:16" x14ac:dyDescent="0.25">
      <c r="A160" t="s">
        <v>70</v>
      </c>
      <c r="B160" s="33" t="s">
        <v>249</v>
      </c>
      <c r="C160" s="111">
        <v>100</v>
      </c>
      <c r="D160" s="111">
        <v>100</v>
      </c>
      <c r="E160" s="111">
        <v>0.6</v>
      </c>
      <c r="F160" s="111">
        <v>0.6</v>
      </c>
      <c r="G160" s="111">
        <v>15.4</v>
      </c>
      <c r="H160" s="112">
        <v>72</v>
      </c>
      <c r="I160" s="111">
        <v>0.05</v>
      </c>
      <c r="J160" s="111">
        <v>6</v>
      </c>
      <c r="K160" s="111">
        <v>0</v>
      </c>
      <c r="L160" s="111">
        <v>0.4</v>
      </c>
      <c r="M160" s="111">
        <v>30</v>
      </c>
      <c r="N160" s="111">
        <v>22</v>
      </c>
      <c r="O160" s="111">
        <v>17</v>
      </c>
      <c r="P160" s="111">
        <v>0.6</v>
      </c>
    </row>
    <row r="161" spans="1:16" x14ac:dyDescent="0.25">
      <c r="A161" t="s">
        <v>70</v>
      </c>
      <c r="B161" s="33" t="s">
        <v>74</v>
      </c>
      <c r="C161" s="111">
        <v>100</v>
      </c>
      <c r="D161" s="111">
        <v>100</v>
      </c>
      <c r="E161" s="111">
        <v>1.5</v>
      </c>
      <c r="F161" s="111">
        <v>0.5</v>
      </c>
      <c r="G161" s="111">
        <v>21</v>
      </c>
      <c r="H161" s="112">
        <v>96</v>
      </c>
      <c r="I161" s="111">
        <v>0.04</v>
      </c>
      <c r="J161" s="111">
        <v>10</v>
      </c>
      <c r="K161" s="111">
        <v>0</v>
      </c>
      <c r="L161" s="111">
        <v>0.4</v>
      </c>
      <c r="M161" s="111">
        <v>8</v>
      </c>
      <c r="N161" s="111">
        <v>28</v>
      </c>
      <c r="O161" s="111">
        <v>42</v>
      </c>
      <c r="P161" s="111">
        <v>0.6</v>
      </c>
    </row>
    <row r="162" spans="1:16" x14ac:dyDescent="0.25">
      <c r="A162" t="s">
        <v>70</v>
      </c>
      <c r="B162" s="33" t="s">
        <v>284</v>
      </c>
      <c r="C162" s="111">
        <v>100</v>
      </c>
      <c r="D162" s="111">
        <v>100</v>
      </c>
      <c r="E162" s="111">
        <v>0.8</v>
      </c>
      <c r="F162" s="111">
        <v>0.3</v>
      </c>
      <c r="G162" s="111">
        <v>9.6</v>
      </c>
      <c r="H162" s="112">
        <v>49</v>
      </c>
      <c r="I162" s="111">
        <v>0.06</v>
      </c>
      <c r="J162" s="111">
        <v>10</v>
      </c>
      <c r="K162" s="111">
        <v>0</v>
      </c>
      <c r="L162" s="111">
        <v>0.6</v>
      </c>
      <c r="M162" s="111">
        <v>20</v>
      </c>
      <c r="N162" s="111">
        <v>20</v>
      </c>
      <c r="O162" s="111">
        <v>9</v>
      </c>
      <c r="P162" s="111">
        <v>0.5</v>
      </c>
    </row>
    <row r="163" spans="1:16" x14ac:dyDescent="0.25">
      <c r="A163" t="s">
        <v>70</v>
      </c>
      <c r="B163" s="33" t="s">
        <v>257</v>
      </c>
      <c r="C163" s="111">
        <v>100</v>
      </c>
      <c r="D163" s="111">
        <v>100</v>
      </c>
      <c r="E163" s="111">
        <v>0.9</v>
      </c>
      <c r="F163" s="111">
        <v>0.1</v>
      </c>
      <c r="G163" s="111">
        <v>9</v>
      </c>
      <c r="H163" s="112">
        <v>44</v>
      </c>
      <c r="I163" s="111">
        <v>0.03</v>
      </c>
      <c r="J163" s="111">
        <v>10</v>
      </c>
      <c r="K163" s="111">
        <v>0</v>
      </c>
      <c r="L163" s="111">
        <v>1.1000000000000001</v>
      </c>
      <c r="M163" s="111">
        <v>28</v>
      </c>
      <c r="N163" s="111">
        <v>26</v>
      </c>
      <c r="O163" s="111">
        <v>8</v>
      </c>
      <c r="P163" s="111">
        <v>0.7</v>
      </c>
    </row>
    <row r="164" spans="1:16" x14ac:dyDescent="0.25">
      <c r="A164" t="s">
        <v>70</v>
      </c>
      <c r="B164" s="33" t="s">
        <v>308</v>
      </c>
      <c r="C164" s="111">
        <v>100</v>
      </c>
      <c r="D164" s="111">
        <v>100</v>
      </c>
      <c r="E164" s="111">
        <v>0.8</v>
      </c>
      <c r="F164" s="111">
        <v>0.2</v>
      </c>
      <c r="G164" s="111">
        <v>10.6</v>
      </c>
      <c r="H164" s="112">
        <v>52</v>
      </c>
      <c r="I164" s="111">
        <v>0.03</v>
      </c>
      <c r="J164" s="111">
        <v>15</v>
      </c>
      <c r="K164" s="111">
        <v>0</v>
      </c>
      <c r="L164" s="111">
        <v>0.3</v>
      </c>
      <c r="M164" s="111">
        <v>37</v>
      </c>
      <c r="N164" s="111">
        <v>30</v>
      </c>
      <c r="O164" s="111">
        <v>26</v>
      </c>
      <c r="P164" s="111">
        <v>0.5</v>
      </c>
    </row>
    <row r="165" spans="1:16" x14ac:dyDescent="0.25">
      <c r="A165" s="33" t="s">
        <v>250</v>
      </c>
    </row>
    <row r="166" spans="1:16" x14ac:dyDescent="0.25">
      <c r="A166" t="s">
        <v>251</v>
      </c>
      <c r="B166" t="s">
        <v>252</v>
      </c>
      <c r="C166" s="111">
        <v>40</v>
      </c>
      <c r="E166" s="111">
        <v>3.4</v>
      </c>
      <c r="F166" s="111">
        <v>3.5</v>
      </c>
      <c r="G166" s="111">
        <v>26.3</v>
      </c>
      <c r="H166" s="112">
        <v>150.69999999999999</v>
      </c>
      <c r="I166" s="111">
        <v>0.04</v>
      </c>
      <c r="J166" s="111">
        <v>0</v>
      </c>
      <c r="K166" s="111">
        <v>3.3333333333333333E-2</v>
      </c>
      <c r="L166" s="111">
        <v>0.46666666666666667</v>
      </c>
      <c r="M166" s="111">
        <v>11.333333333333334</v>
      </c>
      <c r="N166" s="111">
        <v>32</v>
      </c>
      <c r="O166" s="111">
        <v>4.666666666666667</v>
      </c>
      <c r="P166" s="111">
        <v>0.46666666666666667</v>
      </c>
    </row>
    <row r="167" spans="1:16" x14ac:dyDescent="0.25">
      <c r="A167" t="s">
        <v>251</v>
      </c>
      <c r="B167" t="s">
        <v>252</v>
      </c>
      <c r="D167" s="111">
        <v>60</v>
      </c>
      <c r="E167" s="111">
        <v>5.0999999999999996</v>
      </c>
      <c r="F167" s="111">
        <v>5.3</v>
      </c>
      <c r="G167" s="111">
        <v>39.4</v>
      </c>
      <c r="H167" s="112">
        <v>226</v>
      </c>
      <c r="I167" s="111">
        <v>0.06</v>
      </c>
      <c r="J167" s="111">
        <v>0</v>
      </c>
      <c r="K167" s="111">
        <v>0.05</v>
      </c>
      <c r="L167" s="111">
        <v>0.7</v>
      </c>
      <c r="M167" s="111">
        <v>17</v>
      </c>
      <c r="N167" s="111">
        <v>48</v>
      </c>
      <c r="O167" s="111">
        <v>7</v>
      </c>
      <c r="P167" s="111">
        <v>0.7</v>
      </c>
    </row>
    <row r="168" spans="1:16" x14ac:dyDescent="0.25">
      <c r="A168" t="s">
        <v>85</v>
      </c>
      <c r="B168" t="s">
        <v>86</v>
      </c>
      <c r="C168" s="111">
        <v>40</v>
      </c>
      <c r="E168" s="111">
        <v>3</v>
      </c>
      <c r="F168" s="111">
        <v>3.92</v>
      </c>
      <c r="G168" s="111">
        <v>29.76</v>
      </c>
      <c r="H168" s="112">
        <v>166.8</v>
      </c>
      <c r="I168" s="111">
        <v>3.2000000000000001E-2</v>
      </c>
      <c r="J168" s="111">
        <v>0</v>
      </c>
      <c r="K168" s="111">
        <v>4.0000000000000001E-3</v>
      </c>
      <c r="L168" s="111">
        <v>1.4</v>
      </c>
      <c r="M168" s="111">
        <v>11.6</v>
      </c>
      <c r="N168" s="111">
        <v>36</v>
      </c>
      <c r="O168" s="111">
        <v>8</v>
      </c>
      <c r="P168" s="111">
        <v>0.84</v>
      </c>
    </row>
    <row r="169" spans="1:16" x14ac:dyDescent="0.25">
      <c r="A169" t="s">
        <v>85</v>
      </c>
      <c r="B169" t="s">
        <v>86</v>
      </c>
      <c r="D169" s="111">
        <v>50</v>
      </c>
      <c r="E169" s="111">
        <v>3.75</v>
      </c>
      <c r="F169" s="111">
        <v>4.9000000000000004</v>
      </c>
      <c r="G169" s="111">
        <v>37.200000000000003</v>
      </c>
      <c r="H169" s="112">
        <v>208.5</v>
      </c>
      <c r="I169" s="111">
        <v>0.04</v>
      </c>
      <c r="J169" s="111">
        <v>0</v>
      </c>
      <c r="K169" s="111">
        <v>5.0000000000000001E-3</v>
      </c>
      <c r="L169" s="111">
        <v>1.75</v>
      </c>
      <c r="M169" s="111">
        <v>14.5</v>
      </c>
      <c r="N169" s="111">
        <v>45</v>
      </c>
      <c r="O169" s="111">
        <v>10</v>
      </c>
      <c r="P169" s="111">
        <v>1.05</v>
      </c>
    </row>
    <row r="170" spans="1:16" x14ac:dyDescent="0.25">
      <c r="A170" t="s">
        <v>79</v>
      </c>
      <c r="B170" t="s">
        <v>80</v>
      </c>
      <c r="C170" s="111">
        <v>60</v>
      </c>
      <c r="E170" s="111">
        <v>3.54</v>
      </c>
      <c r="F170" s="111">
        <v>2.82</v>
      </c>
      <c r="G170" s="111">
        <v>45</v>
      </c>
      <c r="H170" s="112">
        <v>219.6</v>
      </c>
      <c r="I170" s="111">
        <v>4.8000000000000001E-2</v>
      </c>
      <c r="J170" s="111">
        <v>0</v>
      </c>
      <c r="K170" s="111">
        <v>0</v>
      </c>
      <c r="L170" s="111">
        <v>1.44</v>
      </c>
      <c r="M170" s="111">
        <v>6.6</v>
      </c>
      <c r="N170" s="111">
        <v>30</v>
      </c>
      <c r="O170" s="111">
        <v>0.54</v>
      </c>
      <c r="P170" s="111">
        <v>0.48</v>
      </c>
    </row>
    <row r="171" spans="1:16" x14ac:dyDescent="0.25">
      <c r="A171" t="s">
        <v>79</v>
      </c>
      <c r="B171" t="s">
        <v>80</v>
      </c>
      <c r="D171" s="111">
        <v>80</v>
      </c>
      <c r="E171" s="111">
        <v>4.72</v>
      </c>
      <c r="F171" s="111">
        <v>3.76</v>
      </c>
      <c r="G171" s="111">
        <v>60</v>
      </c>
      <c r="H171" s="112">
        <v>292.8</v>
      </c>
      <c r="I171" s="111">
        <v>6.4000000000000001E-2</v>
      </c>
      <c r="J171" s="111">
        <v>0</v>
      </c>
      <c r="K171" s="111">
        <v>0</v>
      </c>
      <c r="L171" s="111">
        <v>1.92</v>
      </c>
      <c r="M171" s="111">
        <v>8.8000000000000007</v>
      </c>
      <c r="N171" s="111">
        <v>40</v>
      </c>
      <c r="O171" s="111">
        <v>0.72</v>
      </c>
      <c r="P171" s="111">
        <v>0.64000000000000012</v>
      </c>
    </row>
    <row r="172" spans="1:16" x14ac:dyDescent="0.25">
      <c r="A172" t="s">
        <v>83</v>
      </c>
      <c r="B172" t="s">
        <v>84</v>
      </c>
      <c r="C172" s="111">
        <v>40</v>
      </c>
      <c r="E172" s="111">
        <v>2.7</v>
      </c>
      <c r="F172" s="111">
        <v>4.8</v>
      </c>
      <c r="G172" s="111">
        <v>26.2</v>
      </c>
      <c r="H172" s="112">
        <v>159.33000000000001</v>
      </c>
      <c r="I172" s="111">
        <v>3.3333333333333333E-2</v>
      </c>
      <c r="J172" s="111">
        <v>0</v>
      </c>
      <c r="K172" s="111">
        <v>0.04</v>
      </c>
      <c r="L172" s="111">
        <v>0.4</v>
      </c>
      <c r="M172" s="111">
        <v>10</v>
      </c>
      <c r="N172" s="111">
        <v>24.666666666666668</v>
      </c>
      <c r="O172" s="111">
        <v>4</v>
      </c>
      <c r="P172" s="111">
        <v>0.33333333333333331</v>
      </c>
    </row>
    <row r="173" spans="1:16" x14ac:dyDescent="0.25">
      <c r="A173" t="s">
        <v>83</v>
      </c>
      <c r="B173" t="s">
        <v>84</v>
      </c>
      <c r="D173" s="111">
        <v>60</v>
      </c>
      <c r="E173" s="111">
        <v>4.0999999999999996</v>
      </c>
      <c r="F173" s="111">
        <v>6.8</v>
      </c>
      <c r="G173" s="111">
        <v>39.299999999999997</v>
      </c>
      <c r="H173" s="112">
        <v>239</v>
      </c>
      <c r="I173" s="111">
        <v>0.05</v>
      </c>
      <c r="J173" s="111">
        <v>0</v>
      </c>
      <c r="K173" s="111">
        <v>0.06</v>
      </c>
      <c r="L173" s="111">
        <v>0.6</v>
      </c>
      <c r="M173" s="111">
        <v>15</v>
      </c>
      <c r="N173" s="111">
        <v>37</v>
      </c>
      <c r="O173" s="111">
        <v>6</v>
      </c>
      <c r="P173" s="111">
        <v>0.5</v>
      </c>
    </row>
    <row r="174" spans="1:16" x14ac:dyDescent="0.25">
      <c r="A174" t="s">
        <v>253</v>
      </c>
      <c r="B174" t="s">
        <v>254</v>
      </c>
      <c r="C174" s="111">
        <v>60</v>
      </c>
      <c r="E174" s="111">
        <v>4.8</v>
      </c>
      <c r="F174" s="111">
        <v>2</v>
      </c>
      <c r="G174" s="111">
        <v>33.5</v>
      </c>
      <c r="H174" s="112">
        <v>171</v>
      </c>
      <c r="I174" s="111">
        <v>0.06</v>
      </c>
      <c r="J174" s="111">
        <v>0</v>
      </c>
      <c r="K174" s="111">
        <v>0.01</v>
      </c>
      <c r="L174" s="111">
        <v>0.9</v>
      </c>
      <c r="M174" s="111">
        <v>9</v>
      </c>
      <c r="N174" s="111">
        <v>36</v>
      </c>
      <c r="O174" s="111">
        <v>7</v>
      </c>
      <c r="P174" s="111">
        <v>0.5</v>
      </c>
    </row>
    <row r="175" spans="1:16" x14ac:dyDescent="0.25">
      <c r="A175" t="s">
        <v>253</v>
      </c>
      <c r="B175" t="s">
        <v>254</v>
      </c>
      <c r="D175" s="111">
        <v>80</v>
      </c>
      <c r="E175" s="111">
        <v>6.4</v>
      </c>
      <c r="F175" s="111">
        <v>2.7</v>
      </c>
      <c r="G175" s="111">
        <v>44.7</v>
      </c>
      <c r="H175" s="112">
        <v>228</v>
      </c>
      <c r="I175" s="111">
        <v>0.08</v>
      </c>
      <c r="J175" s="111">
        <v>0</v>
      </c>
      <c r="K175" s="111">
        <v>1.3333333333333334E-2</v>
      </c>
      <c r="L175" s="111">
        <v>1.2</v>
      </c>
      <c r="M175" s="111">
        <v>12</v>
      </c>
      <c r="N175" s="111">
        <v>48</v>
      </c>
      <c r="O175" s="111">
        <v>9.3333333333333339</v>
      </c>
      <c r="P175" s="111">
        <v>0.66666666666666663</v>
      </c>
    </row>
    <row r="176" spans="1:16" x14ac:dyDescent="0.25">
      <c r="A176" t="s">
        <v>75</v>
      </c>
      <c r="B176" t="s">
        <v>76</v>
      </c>
      <c r="C176" s="111">
        <v>60</v>
      </c>
      <c r="E176" s="111">
        <v>4.7</v>
      </c>
      <c r="F176" s="111">
        <v>6.3</v>
      </c>
      <c r="G176" s="111">
        <v>36.1</v>
      </c>
      <c r="H176" s="112">
        <v>220</v>
      </c>
      <c r="I176" s="111">
        <v>0.06</v>
      </c>
      <c r="J176" s="111">
        <v>0</v>
      </c>
      <c r="K176" s="111">
        <v>0.05</v>
      </c>
      <c r="L176" s="111">
        <v>0.7</v>
      </c>
      <c r="M176" s="111">
        <v>10</v>
      </c>
      <c r="N176" s="111">
        <v>38</v>
      </c>
      <c r="O176" s="111">
        <v>7</v>
      </c>
      <c r="P176" s="111">
        <v>0.6</v>
      </c>
    </row>
    <row r="177" spans="1:16" x14ac:dyDescent="0.25">
      <c r="A177" t="s">
        <v>75</v>
      </c>
      <c r="B177" t="s">
        <v>76</v>
      </c>
      <c r="D177" s="111">
        <v>75</v>
      </c>
      <c r="E177" s="111">
        <v>5.8</v>
      </c>
      <c r="F177" s="111">
        <v>7.9</v>
      </c>
      <c r="G177" s="111">
        <v>45.1</v>
      </c>
      <c r="H177" s="112">
        <v>275</v>
      </c>
      <c r="I177" s="111">
        <v>7.4999999999999997E-2</v>
      </c>
      <c r="K177" s="111">
        <v>6.25E-2</v>
      </c>
      <c r="L177" s="111">
        <v>0.875</v>
      </c>
      <c r="M177" s="111">
        <v>12.5</v>
      </c>
      <c r="N177" s="111">
        <v>47.5</v>
      </c>
      <c r="O177" s="111">
        <v>8.75</v>
      </c>
      <c r="P177" s="111">
        <v>0.75</v>
      </c>
    </row>
    <row r="178" spans="1:16" x14ac:dyDescent="0.25">
      <c r="A178" t="s">
        <v>81</v>
      </c>
      <c r="B178" t="s">
        <v>82</v>
      </c>
      <c r="C178" s="111">
        <v>50</v>
      </c>
      <c r="E178" s="111">
        <v>3.75</v>
      </c>
      <c r="F178" s="111">
        <v>6.5</v>
      </c>
      <c r="G178" s="111">
        <v>30.2</v>
      </c>
      <c r="H178" s="112">
        <v>194</v>
      </c>
      <c r="I178" s="111">
        <v>0.05</v>
      </c>
      <c r="J178" s="111">
        <v>0</v>
      </c>
      <c r="K178" s="111">
        <v>4.1666666666666664E-2</v>
      </c>
      <c r="L178" s="111">
        <v>0.58333333333333337</v>
      </c>
      <c r="M178" s="111">
        <v>7.5</v>
      </c>
      <c r="N178" s="111">
        <v>29.166666666666668</v>
      </c>
      <c r="O178" s="111">
        <v>5</v>
      </c>
      <c r="P178" s="111">
        <v>0.41666666666666669</v>
      </c>
    </row>
    <row r="179" spans="1:16" x14ac:dyDescent="0.25">
      <c r="A179" t="s">
        <v>81</v>
      </c>
      <c r="B179" t="s">
        <v>82</v>
      </c>
      <c r="D179" s="111">
        <v>60</v>
      </c>
      <c r="E179" s="111">
        <v>4.5</v>
      </c>
      <c r="F179" s="111">
        <v>7.8</v>
      </c>
      <c r="G179" s="111">
        <v>36.200000000000003</v>
      </c>
      <c r="H179" s="112">
        <v>233</v>
      </c>
      <c r="I179" s="111">
        <v>0.06</v>
      </c>
      <c r="J179" s="111">
        <v>0</v>
      </c>
      <c r="K179" s="111">
        <v>0.05</v>
      </c>
      <c r="L179" s="111">
        <v>0.7</v>
      </c>
      <c r="M179" s="111">
        <v>9</v>
      </c>
      <c r="N179" s="111">
        <v>35</v>
      </c>
      <c r="O179" s="111">
        <v>6</v>
      </c>
      <c r="P179" s="111">
        <v>0.5</v>
      </c>
    </row>
    <row r="180" spans="1:16" x14ac:dyDescent="0.25">
      <c r="A180" t="s">
        <v>255</v>
      </c>
      <c r="B180" t="s">
        <v>256</v>
      </c>
      <c r="C180" s="111">
        <v>60</v>
      </c>
      <c r="E180" s="111">
        <v>4.7</v>
      </c>
      <c r="F180" s="111">
        <v>3.7</v>
      </c>
      <c r="G180" s="111">
        <v>34.200000000000003</v>
      </c>
      <c r="H180" s="112">
        <v>189</v>
      </c>
      <c r="I180" s="111">
        <v>0.06</v>
      </c>
      <c r="J180" s="111">
        <v>0</v>
      </c>
      <c r="K180" s="111">
        <v>0.03</v>
      </c>
      <c r="L180" s="111">
        <v>0.7</v>
      </c>
      <c r="M180" s="111">
        <v>10</v>
      </c>
      <c r="N180" s="111">
        <v>38</v>
      </c>
      <c r="O180" s="111">
        <v>7</v>
      </c>
      <c r="P180" s="111">
        <v>0.6</v>
      </c>
    </row>
    <row r="181" spans="1:16" x14ac:dyDescent="0.25">
      <c r="A181" t="s">
        <v>255</v>
      </c>
      <c r="B181" t="s">
        <v>256</v>
      </c>
      <c r="D181" s="111">
        <v>80</v>
      </c>
      <c r="E181" s="111">
        <v>6.26</v>
      </c>
      <c r="F181" s="111">
        <v>4.93</v>
      </c>
      <c r="G181" s="111">
        <v>45.6</v>
      </c>
      <c r="H181" s="112">
        <v>252</v>
      </c>
      <c r="I181" s="111">
        <v>0.08</v>
      </c>
      <c r="J181" s="111">
        <v>0</v>
      </c>
      <c r="K181" s="111">
        <v>0.04</v>
      </c>
      <c r="L181" s="111">
        <v>0.93333333333333335</v>
      </c>
      <c r="M181" s="111">
        <v>13.333333333333334</v>
      </c>
      <c r="N181" s="111">
        <v>50.666666666666664</v>
      </c>
      <c r="O181" s="111">
        <v>9.3333333333333339</v>
      </c>
      <c r="P181" s="111">
        <v>0.8</v>
      </c>
    </row>
    <row r="182" spans="1:16" x14ac:dyDescent="0.25">
      <c r="A182" t="s">
        <v>77</v>
      </c>
      <c r="B182" t="s">
        <v>78</v>
      </c>
      <c r="C182" s="111">
        <v>60</v>
      </c>
      <c r="E182" s="111">
        <v>4.2</v>
      </c>
      <c r="F182" s="111">
        <v>7.8</v>
      </c>
      <c r="G182" s="111">
        <v>35.299999999999997</v>
      </c>
      <c r="H182" s="112">
        <v>228</v>
      </c>
      <c r="I182" s="111">
        <v>4.7999999999999994E-2</v>
      </c>
      <c r="K182" s="111">
        <v>5.6000000000000001E-2</v>
      </c>
      <c r="L182" s="111">
        <v>0.72</v>
      </c>
      <c r="M182" s="111">
        <v>9.6</v>
      </c>
      <c r="N182" s="111">
        <v>35.200000000000003</v>
      </c>
      <c r="O182" s="111">
        <v>5.6</v>
      </c>
      <c r="P182" s="111">
        <v>0.48</v>
      </c>
    </row>
    <row r="183" spans="1:16" x14ac:dyDescent="0.25">
      <c r="A183" t="s">
        <v>77</v>
      </c>
      <c r="B183" t="s">
        <v>78</v>
      </c>
      <c r="D183" s="111">
        <v>75</v>
      </c>
      <c r="E183" s="111">
        <v>5.2</v>
      </c>
      <c r="F183" s="111">
        <v>9.8000000000000007</v>
      </c>
      <c r="G183" s="111">
        <v>44.1</v>
      </c>
      <c r="H183" s="112">
        <v>285</v>
      </c>
      <c r="I183" s="111">
        <v>0.06</v>
      </c>
      <c r="K183" s="111">
        <v>7.0000000000000007E-2</v>
      </c>
      <c r="L183" s="111">
        <v>0.9</v>
      </c>
      <c r="M183" s="111">
        <v>12</v>
      </c>
      <c r="N183" s="111">
        <v>44</v>
      </c>
      <c r="O183" s="111">
        <v>7</v>
      </c>
      <c r="P183" s="111">
        <v>0.6</v>
      </c>
    </row>
    <row r="184" spans="1:16" x14ac:dyDescent="0.25">
      <c r="A184" t="s">
        <v>273</v>
      </c>
      <c r="B184" t="s">
        <v>272</v>
      </c>
      <c r="C184" s="111">
        <v>60</v>
      </c>
      <c r="D184" s="111">
        <v>60</v>
      </c>
      <c r="E184" s="111">
        <v>3.6</v>
      </c>
      <c r="F184" s="111">
        <v>1.7</v>
      </c>
      <c r="G184" s="111">
        <v>22.2</v>
      </c>
      <c r="H184" s="112">
        <v>118</v>
      </c>
      <c r="I184" s="111">
        <v>0.05</v>
      </c>
      <c r="J184" s="111">
        <v>0</v>
      </c>
      <c r="K184" s="111">
        <v>0.01</v>
      </c>
      <c r="L184" s="111">
        <v>0.5</v>
      </c>
      <c r="M184" s="111">
        <v>7</v>
      </c>
      <c r="N184" s="111">
        <v>28</v>
      </c>
      <c r="O184" s="111">
        <v>5</v>
      </c>
      <c r="P184" s="111">
        <v>0.4</v>
      </c>
    </row>
    <row r="185" spans="1:16" x14ac:dyDescent="0.25">
      <c r="A185" t="s">
        <v>274</v>
      </c>
      <c r="B185" t="s">
        <v>275</v>
      </c>
      <c r="C185" s="111">
        <v>60</v>
      </c>
      <c r="D185" s="111">
        <v>60</v>
      </c>
      <c r="E185" s="111">
        <v>5.0999999999999996</v>
      </c>
      <c r="F185" s="111">
        <v>2.8</v>
      </c>
      <c r="G185" s="111">
        <v>35.299999999999997</v>
      </c>
      <c r="H185" s="112">
        <v>187</v>
      </c>
      <c r="I185" s="111">
        <v>7.0000000000000007E-2</v>
      </c>
      <c r="J185" s="111">
        <v>0</v>
      </c>
      <c r="K185" s="111">
        <v>0.02</v>
      </c>
      <c r="L185" s="111">
        <v>0.7</v>
      </c>
      <c r="M185" s="111">
        <v>9</v>
      </c>
      <c r="N185" s="111">
        <v>38</v>
      </c>
      <c r="O185" s="111">
        <v>7</v>
      </c>
      <c r="P185" s="111">
        <v>0.6</v>
      </c>
    </row>
    <row r="186" spans="1:16" x14ac:dyDescent="0.25">
      <c r="A186" t="s">
        <v>168</v>
      </c>
      <c r="B186" t="s">
        <v>169</v>
      </c>
      <c r="C186" s="111">
        <v>75</v>
      </c>
      <c r="D186" s="111">
        <v>75</v>
      </c>
      <c r="E186" s="111">
        <v>3</v>
      </c>
      <c r="F186" s="111">
        <v>14.8</v>
      </c>
      <c r="G186" s="111">
        <v>40</v>
      </c>
      <c r="H186" s="112">
        <v>305</v>
      </c>
      <c r="I186" s="111">
        <v>0.04</v>
      </c>
      <c r="J186" s="111">
        <v>0</v>
      </c>
      <c r="K186" s="111">
        <v>0.11</v>
      </c>
      <c r="L186" s="111">
        <v>0.6</v>
      </c>
      <c r="M186" s="111">
        <v>18</v>
      </c>
      <c r="N186" s="111">
        <v>41</v>
      </c>
      <c r="O186" s="111">
        <v>9</v>
      </c>
      <c r="P186" s="111">
        <v>0.8</v>
      </c>
    </row>
    <row r="187" spans="1:16" x14ac:dyDescent="0.25">
      <c r="A187" t="s">
        <v>276</v>
      </c>
      <c r="B187" t="s">
        <v>277</v>
      </c>
      <c r="C187" s="111">
        <v>100</v>
      </c>
      <c r="D187" s="111">
        <v>100</v>
      </c>
      <c r="E187" s="111">
        <v>2.8</v>
      </c>
      <c r="F187" s="111">
        <v>3.3</v>
      </c>
      <c r="G187" s="111">
        <v>77.3</v>
      </c>
      <c r="H187" s="112">
        <v>350</v>
      </c>
      <c r="I187" s="111">
        <v>0.03</v>
      </c>
      <c r="J187" s="111">
        <v>0</v>
      </c>
      <c r="K187" s="111">
        <v>0</v>
      </c>
      <c r="L187" s="111">
        <v>0.7</v>
      </c>
      <c r="M187" s="111">
        <v>16</v>
      </c>
      <c r="N187" s="111">
        <v>36</v>
      </c>
      <c r="O187" s="111">
        <v>10</v>
      </c>
      <c r="P187" s="111">
        <v>1.5</v>
      </c>
    </row>
    <row r="188" spans="1:16" x14ac:dyDescent="0.25">
      <c r="A188" t="s">
        <v>79</v>
      </c>
      <c r="B188" t="s">
        <v>278</v>
      </c>
      <c r="C188" s="111">
        <v>100</v>
      </c>
      <c r="D188" s="111">
        <v>100</v>
      </c>
      <c r="E188" s="111">
        <v>5.9</v>
      </c>
      <c r="F188" s="111">
        <v>4.7</v>
      </c>
      <c r="G188" s="111">
        <v>75</v>
      </c>
      <c r="H188" s="112">
        <v>366</v>
      </c>
      <c r="I188" s="111">
        <v>0.08</v>
      </c>
      <c r="J188" s="111">
        <v>0</v>
      </c>
      <c r="K188" s="111">
        <v>0</v>
      </c>
      <c r="L188" s="111">
        <v>2.4</v>
      </c>
      <c r="M188" s="111">
        <v>11</v>
      </c>
      <c r="N188" s="111">
        <v>50</v>
      </c>
      <c r="O188" s="111">
        <v>9</v>
      </c>
      <c r="P188" s="111">
        <v>0.8</v>
      </c>
    </row>
    <row r="189" spans="1:16" x14ac:dyDescent="0.25">
      <c r="A189" t="s">
        <v>79</v>
      </c>
      <c r="B189" t="s">
        <v>278</v>
      </c>
      <c r="C189" s="111">
        <v>50</v>
      </c>
      <c r="D189" s="111">
        <v>50</v>
      </c>
      <c r="E189" s="111">
        <v>2.95</v>
      </c>
      <c r="F189" s="111">
        <v>2.35</v>
      </c>
      <c r="G189" s="111">
        <v>37.5</v>
      </c>
      <c r="H189" s="111">
        <v>183</v>
      </c>
      <c r="I189" s="111">
        <v>0.04</v>
      </c>
      <c r="J189" s="111">
        <v>0</v>
      </c>
      <c r="K189" s="111">
        <v>0</v>
      </c>
      <c r="L189" s="111">
        <v>1.2</v>
      </c>
      <c r="M189" s="111">
        <v>5.5</v>
      </c>
      <c r="N189" s="111">
        <v>25</v>
      </c>
      <c r="O189" s="111">
        <v>4.5</v>
      </c>
      <c r="P189" s="111">
        <v>0.4</v>
      </c>
    </row>
    <row r="190" spans="1:16" x14ac:dyDescent="0.25">
      <c r="A190" t="s">
        <v>306</v>
      </c>
      <c r="B190" t="s">
        <v>307</v>
      </c>
      <c r="C190" s="111">
        <v>60</v>
      </c>
      <c r="D190" s="111">
        <v>60</v>
      </c>
      <c r="E190" s="111">
        <v>3.7</v>
      </c>
      <c r="F190" s="111">
        <v>1.7</v>
      </c>
      <c r="G190" s="111">
        <v>40.9</v>
      </c>
      <c r="H190" s="112">
        <v>194</v>
      </c>
      <c r="I190" s="111">
        <v>0.04</v>
      </c>
      <c r="J190" s="111">
        <v>0.1</v>
      </c>
      <c r="K190" s="111">
        <v>0.01</v>
      </c>
      <c r="L190" s="111">
        <v>0.5</v>
      </c>
      <c r="M190" s="111">
        <v>11</v>
      </c>
      <c r="N190" s="111">
        <v>31</v>
      </c>
      <c r="O190" s="111">
        <v>7</v>
      </c>
      <c r="P190" s="111">
        <v>0.7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A10" workbookViewId="0">
      <selection activeCell="A41" sqref="A41"/>
    </sheetView>
  </sheetViews>
  <sheetFormatPr defaultRowHeight="15" x14ac:dyDescent="0.25"/>
  <cols>
    <col min="1" max="1" width="9.5703125" customWidth="1"/>
    <col min="2" max="2" width="36.140625" style="3" customWidth="1"/>
    <col min="8" max="8" width="15.140625" customWidth="1"/>
  </cols>
  <sheetData>
    <row r="1" spans="1:16" x14ac:dyDescent="0.25">
      <c r="A1" s="249" t="s">
        <v>281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</row>
    <row r="2" spans="1:16" ht="15.75" thickBot="1" x14ac:dyDescent="0.3">
      <c r="A2" s="234" t="s">
        <v>330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</row>
    <row r="3" spans="1:16" s="33" customFormat="1" x14ac:dyDescent="0.25">
      <c r="A3" s="235" t="s">
        <v>113</v>
      </c>
      <c r="B3" s="235" t="s">
        <v>95</v>
      </c>
      <c r="C3" s="237" t="s">
        <v>96</v>
      </c>
      <c r="D3" s="238"/>
      <c r="E3" s="239" t="s">
        <v>97</v>
      </c>
      <c r="F3" s="240"/>
      <c r="G3" s="241"/>
      <c r="H3" s="242" t="s">
        <v>98</v>
      </c>
      <c r="I3" s="244" t="s">
        <v>99</v>
      </c>
      <c r="J3" s="245"/>
      <c r="K3" s="245"/>
      <c r="L3" s="246"/>
      <c r="M3" s="239" t="s">
        <v>100</v>
      </c>
      <c r="N3" s="240"/>
      <c r="O3" s="240"/>
      <c r="P3" s="241"/>
    </row>
    <row r="4" spans="1:16" s="33" customFormat="1" ht="26.25" x14ac:dyDescent="0.25">
      <c r="A4" s="236"/>
      <c r="B4" s="236"/>
      <c r="C4" s="53" t="s">
        <v>101</v>
      </c>
      <c r="D4" s="54" t="s">
        <v>102</v>
      </c>
      <c r="E4" s="55" t="s">
        <v>2</v>
      </c>
      <c r="F4" s="56" t="s">
        <v>103</v>
      </c>
      <c r="G4" s="57" t="s">
        <v>104</v>
      </c>
      <c r="H4" s="243"/>
      <c r="I4" s="58" t="s">
        <v>105</v>
      </c>
      <c r="J4" s="59" t="s">
        <v>106</v>
      </c>
      <c r="K4" s="59" t="s">
        <v>107</v>
      </c>
      <c r="L4" s="60" t="s">
        <v>108</v>
      </c>
      <c r="M4" s="55" t="s">
        <v>109</v>
      </c>
      <c r="N4" s="56" t="s">
        <v>110</v>
      </c>
      <c r="O4" s="56" t="s">
        <v>111</v>
      </c>
      <c r="P4" s="57" t="s">
        <v>112</v>
      </c>
    </row>
    <row r="5" spans="1:16" x14ac:dyDescent="0.25">
      <c r="A5" s="6"/>
      <c r="B5" s="47" t="s">
        <v>114</v>
      </c>
      <c r="C5" s="4"/>
      <c r="D5" s="5"/>
      <c r="E5" s="25"/>
      <c r="F5" s="23"/>
      <c r="G5" s="26"/>
      <c r="H5" s="24"/>
      <c r="I5" s="25"/>
      <c r="J5" s="23"/>
      <c r="K5" s="23"/>
      <c r="L5" s="26"/>
      <c r="M5" s="25"/>
      <c r="N5" s="23"/>
      <c r="O5" s="23"/>
      <c r="P5" s="26"/>
    </row>
    <row r="6" spans="1:16" x14ac:dyDescent="0.25">
      <c r="A6" s="13" t="s">
        <v>380</v>
      </c>
      <c r="B6" s="48" t="s">
        <v>6</v>
      </c>
      <c r="C6" s="14">
        <v>15</v>
      </c>
      <c r="D6" s="15"/>
      <c r="E6" s="21">
        <v>3.84</v>
      </c>
      <c r="F6" s="19">
        <v>3.9</v>
      </c>
      <c r="G6" s="22">
        <v>0</v>
      </c>
      <c r="H6" s="20">
        <v>51.45</v>
      </c>
      <c r="I6" s="21">
        <v>5.0000000000000001E-3</v>
      </c>
      <c r="J6" s="19">
        <v>0.105</v>
      </c>
      <c r="K6" s="19">
        <v>3.4500000000000003E-2</v>
      </c>
      <c r="L6" s="22">
        <v>7.4999999999999997E-2</v>
      </c>
      <c r="M6" s="21">
        <v>135</v>
      </c>
      <c r="N6" s="19">
        <v>88.5</v>
      </c>
      <c r="O6" s="19">
        <v>0.75</v>
      </c>
      <c r="P6" s="22">
        <v>0.13500000000000001</v>
      </c>
    </row>
    <row r="7" spans="1:16" x14ac:dyDescent="0.25">
      <c r="A7" s="6" t="s">
        <v>380</v>
      </c>
      <c r="B7" s="49" t="s">
        <v>6</v>
      </c>
      <c r="C7" s="4"/>
      <c r="D7" s="5">
        <v>15</v>
      </c>
      <c r="E7" s="25">
        <v>3.84</v>
      </c>
      <c r="F7" s="23">
        <v>3.9</v>
      </c>
      <c r="G7" s="26">
        <v>0</v>
      </c>
      <c r="H7" s="24">
        <v>51.45</v>
      </c>
      <c r="I7" s="25">
        <v>5.0000000000000001E-3</v>
      </c>
      <c r="J7" s="23">
        <v>0.105</v>
      </c>
      <c r="K7" s="23">
        <v>3.4500000000000003E-2</v>
      </c>
      <c r="L7" s="26">
        <v>7.4999999999999997E-2</v>
      </c>
      <c r="M7" s="25">
        <v>135</v>
      </c>
      <c r="N7" s="23">
        <v>88.5</v>
      </c>
      <c r="O7" s="23">
        <v>0.75</v>
      </c>
      <c r="P7" s="26">
        <v>0.13500000000000001</v>
      </c>
    </row>
    <row r="8" spans="1:16" x14ac:dyDescent="0.25">
      <c r="A8" s="13" t="s">
        <v>408</v>
      </c>
      <c r="B8" s="48" t="s">
        <v>189</v>
      </c>
      <c r="C8" s="14">
        <v>150</v>
      </c>
      <c r="D8" s="15"/>
      <c r="E8" s="21">
        <f>(150/200)*E9</f>
        <v>16.799999999999997</v>
      </c>
      <c r="F8" s="19">
        <f t="shared" ref="F8:P8" si="0">(150/200)*F9</f>
        <v>19.049999999999997</v>
      </c>
      <c r="G8" s="19">
        <f t="shared" si="0"/>
        <v>26.25</v>
      </c>
      <c r="H8" s="21">
        <f t="shared" si="0"/>
        <v>343.5</v>
      </c>
      <c r="I8" s="21">
        <f t="shared" si="0"/>
        <v>0.09</v>
      </c>
      <c r="J8" s="19">
        <f t="shared" si="0"/>
        <v>0.30000000000000004</v>
      </c>
      <c r="K8" s="19">
        <f t="shared" si="0"/>
        <v>0.16500000000000001</v>
      </c>
      <c r="L8" s="19">
        <f t="shared" si="0"/>
        <v>4.0500000000000007</v>
      </c>
      <c r="M8" s="21">
        <f t="shared" si="0"/>
        <v>153</v>
      </c>
      <c r="N8" s="19">
        <f t="shared" si="0"/>
        <v>223.5</v>
      </c>
      <c r="O8" s="19">
        <f t="shared" si="0"/>
        <v>24</v>
      </c>
      <c r="P8" s="19">
        <f t="shared" si="0"/>
        <v>0.89999999999999991</v>
      </c>
    </row>
    <row r="9" spans="1:16" x14ac:dyDescent="0.25">
      <c r="A9" s="16" t="s">
        <v>408</v>
      </c>
      <c r="B9" s="50" t="s">
        <v>189</v>
      </c>
      <c r="C9" s="4"/>
      <c r="D9" s="5">
        <v>200</v>
      </c>
      <c r="E9" s="25">
        <v>22.4</v>
      </c>
      <c r="F9" s="23">
        <v>25.4</v>
      </c>
      <c r="G9" s="23">
        <v>35</v>
      </c>
      <c r="H9" s="25">
        <v>458</v>
      </c>
      <c r="I9" s="25">
        <v>0.12</v>
      </c>
      <c r="J9" s="23">
        <v>0.4</v>
      </c>
      <c r="K9" s="23">
        <v>0.22</v>
      </c>
      <c r="L9" s="23">
        <v>5.4</v>
      </c>
      <c r="M9" s="25">
        <v>204</v>
      </c>
      <c r="N9" s="23">
        <v>298</v>
      </c>
      <c r="O9" s="23">
        <v>32</v>
      </c>
      <c r="P9" s="23">
        <v>1.2</v>
      </c>
    </row>
    <row r="10" spans="1:16" x14ac:dyDescent="0.25">
      <c r="A10" s="13" t="s">
        <v>421</v>
      </c>
      <c r="B10" s="48" t="s">
        <v>8</v>
      </c>
      <c r="C10" s="14">
        <v>20</v>
      </c>
      <c r="D10" s="15"/>
      <c r="E10" s="21">
        <v>1.5</v>
      </c>
      <c r="F10" s="19">
        <v>0.57999999999999996</v>
      </c>
      <c r="G10" s="19">
        <v>1.28</v>
      </c>
      <c r="H10" s="21">
        <v>53</v>
      </c>
      <c r="I10" s="21">
        <v>2.2000000000000002E-2</v>
      </c>
      <c r="J10" s="19"/>
      <c r="K10" s="19"/>
      <c r="L10" s="19">
        <v>0.34</v>
      </c>
      <c r="M10" s="21">
        <v>3.8000000000000003</v>
      </c>
      <c r="N10" s="19">
        <v>13</v>
      </c>
      <c r="O10" s="19">
        <v>2.6</v>
      </c>
      <c r="P10" s="19">
        <v>0.24</v>
      </c>
    </row>
    <row r="11" spans="1:16" x14ac:dyDescent="0.25">
      <c r="A11" s="6" t="s">
        <v>421</v>
      </c>
      <c r="B11" s="49" t="s">
        <v>8</v>
      </c>
      <c r="C11" s="4"/>
      <c r="D11" s="5">
        <v>20</v>
      </c>
      <c r="E11" s="25">
        <v>1.5</v>
      </c>
      <c r="F11" s="23">
        <v>0.57999999999999996</v>
      </c>
      <c r="G11" s="26">
        <v>1.28</v>
      </c>
      <c r="H11" s="24">
        <v>53</v>
      </c>
      <c r="I11" s="25">
        <v>2.2000000000000002E-2</v>
      </c>
      <c r="J11" s="23"/>
      <c r="K11" s="23"/>
      <c r="L11" s="26">
        <v>0.34</v>
      </c>
      <c r="M11" s="25">
        <v>3.8000000000000003</v>
      </c>
      <c r="N11" s="23">
        <v>13</v>
      </c>
      <c r="O11" s="23">
        <v>2.6</v>
      </c>
      <c r="P11" s="26">
        <v>0.24</v>
      </c>
    </row>
    <row r="12" spans="1:16" x14ac:dyDescent="0.25">
      <c r="A12" s="13" t="s">
        <v>421</v>
      </c>
      <c r="B12" s="48" t="s">
        <v>350</v>
      </c>
      <c r="C12" s="14">
        <v>100</v>
      </c>
      <c r="D12" s="15"/>
      <c r="E12" s="21">
        <v>8.5</v>
      </c>
      <c r="F12" s="19">
        <v>26</v>
      </c>
      <c r="G12" s="22">
        <v>53</v>
      </c>
      <c r="H12" s="20">
        <v>480</v>
      </c>
      <c r="I12" s="21"/>
      <c r="J12" s="19"/>
      <c r="K12" s="19"/>
      <c r="L12" s="22"/>
      <c r="M12" s="21"/>
      <c r="N12" s="19"/>
      <c r="O12" s="19"/>
      <c r="P12" s="22"/>
    </row>
    <row r="13" spans="1:16" x14ac:dyDescent="0.25">
      <c r="A13" s="6" t="s">
        <v>421</v>
      </c>
      <c r="B13" s="50" t="s">
        <v>350</v>
      </c>
      <c r="C13" s="4"/>
      <c r="D13" s="5">
        <v>100</v>
      </c>
      <c r="E13" s="21">
        <v>8.5</v>
      </c>
      <c r="F13" s="19">
        <v>26</v>
      </c>
      <c r="G13" s="22">
        <v>53</v>
      </c>
      <c r="H13" s="24">
        <v>480</v>
      </c>
      <c r="I13" s="25"/>
      <c r="J13" s="23"/>
      <c r="K13" s="23"/>
      <c r="L13" s="26"/>
      <c r="M13" s="25"/>
      <c r="N13" s="23"/>
      <c r="O13" s="23"/>
      <c r="P13" s="26"/>
    </row>
    <row r="14" spans="1:16" x14ac:dyDescent="0.25">
      <c r="A14" s="13"/>
      <c r="B14" s="48"/>
      <c r="C14" s="14"/>
      <c r="D14" s="15"/>
      <c r="E14" s="21"/>
      <c r="F14" s="19"/>
      <c r="G14" s="22"/>
      <c r="H14" s="20"/>
      <c r="I14" s="21"/>
      <c r="J14" s="19"/>
      <c r="K14" s="19"/>
      <c r="L14" s="22"/>
      <c r="M14" s="21"/>
      <c r="N14" s="19"/>
      <c r="O14" s="19"/>
      <c r="P14" s="22"/>
    </row>
    <row r="15" spans="1:16" s="12" customFormat="1" x14ac:dyDescent="0.25">
      <c r="A15" s="16"/>
      <c r="B15" s="50"/>
      <c r="C15" s="17"/>
      <c r="D15" s="18"/>
      <c r="E15" s="29"/>
      <c r="F15" s="27"/>
      <c r="G15" s="30"/>
      <c r="H15" s="28"/>
      <c r="I15" s="29"/>
      <c r="J15" s="27"/>
      <c r="K15" s="27"/>
      <c r="L15" s="30"/>
      <c r="M15" s="29"/>
      <c r="N15" s="27"/>
      <c r="O15" s="27"/>
      <c r="P15" s="30"/>
    </row>
    <row r="16" spans="1:16" x14ac:dyDescent="0.25">
      <c r="A16" s="13" t="s">
        <v>381</v>
      </c>
      <c r="B16" s="48" t="s">
        <v>18</v>
      </c>
      <c r="C16" s="14">
        <v>200</v>
      </c>
      <c r="D16" s="15"/>
      <c r="E16" s="21">
        <v>3.6</v>
      </c>
      <c r="F16" s="19">
        <v>3.3</v>
      </c>
      <c r="G16" s="22">
        <v>25</v>
      </c>
      <c r="H16" s="20">
        <v>144</v>
      </c>
      <c r="I16" s="21">
        <v>0.04</v>
      </c>
      <c r="J16" s="19">
        <v>1.3</v>
      </c>
      <c r="K16" s="19">
        <v>0.02</v>
      </c>
      <c r="L16" s="22">
        <v>0</v>
      </c>
      <c r="M16" s="21">
        <v>124</v>
      </c>
      <c r="N16" s="19">
        <v>110</v>
      </c>
      <c r="O16" s="19">
        <v>27</v>
      </c>
      <c r="P16" s="22">
        <v>0.8</v>
      </c>
    </row>
    <row r="17" spans="1:16" x14ac:dyDescent="0.25">
      <c r="A17" s="6" t="s">
        <v>381</v>
      </c>
      <c r="B17" s="49" t="s">
        <v>18</v>
      </c>
      <c r="C17" s="4"/>
      <c r="D17" s="5">
        <v>200</v>
      </c>
      <c r="E17" s="25">
        <v>3.6</v>
      </c>
      <c r="F17" s="23">
        <v>3.3</v>
      </c>
      <c r="G17" s="26">
        <v>25</v>
      </c>
      <c r="H17" s="24">
        <v>144</v>
      </c>
      <c r="I17" s="25">
        <v>0.04</v>
      </c>
      <c r="J17" s="23">
        <v>1.3</v>
      </c>
      <c r="K17" s="23">
        <v>0.02</v>
      </c>
      <c r="L17" s="26">
        <v>0</v>
      </c>
      <c r="M17" s="25">
        <v>124</v>
      </c>
      <c r="N17" s="23">
        <v>110</v>
      </c>
      <c r="O17" s="23">
        <v>27</v>
      </c>
      <c r="P17" s="26">
        <v>0.8</v>
      </c>
    </row>
    <row r="18" spans="1:16" s="33" customFormat="1" x14ac:dyDescent="0.25">
      <c r="A18" s="61"/>
      <c r="B18" s="62" t="s">
        <v>170</v>
      </c>
      <c r="C18" s="63"/>
      <c r="D18" s="64"/>
      <c r="E18" s="65">
        <f t="shared" ref="E18:G19" si="1">SUM(E6,E8,E10,E12,E14,E16)</f>
        <v>34.239999999999995</v>
      </c>
      <c r="F18" s="66">
        <f t="shared" si="1"/>
        <v>52.829999999999991</v>
      </c>
      <c r="G18" s="67">
        <f t="shared" si="1"/>
        <v>105.53</v>
      </c>
      <c r="H18" s="68">
        <f>SUM(H6,H8,H10,H12,H14,H16)</f>
        <v>1071.95</v>
      </c>
      <c r="I18" s="65">
        <f t="shared" ref="I18:P19" si="2">SUM(I6,I8,I10,I12,I14,I16)</f>
        <v>0.157</v>
      </c>
      <c r="J18" s="66">
        <f t="shared" si="2"/>
        <v>1.7050000000000001</v>
      </c>
      <c r="K18" s="66">
        <f t="shared" si="2"/>
        <v>0.2195</v>
      </c>
      <c r="L18" s="67">
        <f t="shared" si="2"/>
        <v>4.4650000000000007</v>
      </c>
      <c r="M18" s="65">
        <f t="shared" si="2"/>
        <v>415.8</v>
      </c>
      <c r="N18" s="66">
        <f t="shared" si="2"/>
        <v>435</v>
      </c>
      <c r="O18" s="66">
        <f t="shared" si="2"/>
        <v>54.35</v>
      </c>
      <c r="P18" s="67">
        <f t="shared" si="2"/>
        <v>2.0750000000000002</v>
      </c>
    </row>
    <row r="19" spans="1:16" s="33" customFormat="1" x14ac:dyDescent="0.25">
      <c r="A19" s="69"/>
      <c r="B19" s="70" t="s">
        <v>171</v>
      </c>
      <c r="C19" s="71"/>
      <c r="D19" s="72"/>
      <c r="E19" s="73">
        <f t="shared" si="1"/>
        <v>39.839999999999996</v>
      </c>
      <c r="F19" s="74">
        <f t="shared" si="1"/>
        <v>59.179999999999993</v>
      </c>
      <c r="G19" s="75">
        <f t="shared" si="1"/>
        <v>114.28</v>
      </c>
      <c r="H19" s="76">
        <f>SUM(H7,H9,H11,H13,H15,H17)</f>
        <v>1186.45</v>
      </c>
      <c r="I19" s="73">
        <f t="shared" si="2"/>
        <v>0.187</v>
      </c>
      <c r="J19" s="74">
        <f t="shared" si="2"/>
        <v>1.8050000000000002</v>
      </c>
      <c r="K19" s="74">
        <f t="shared" si="2"/>
        <v>0.27450000000000002</v>
      </c>
      <c r="L19" s="75">
        <f t="shared" si="2"/>
        <v>5.8150000000000004</v>
      </c>
      <c r="M19" s="73">
        <f t="shared" si="2"/>
        <v>466.8</v>
      </c>
      <c r="N19" s="74">
        <f t="shared" si="2"/>
        <v>509.5</v>
      </c>
      <c r="O19" s="74">
        <f t="shared" si="2"/>
        <v>62.35</v>
      </c>
      <c r="P19" s="75">
        <f t="shared" si="2"/>
        <v>2.375</v>
      </c>
    </row>
    <row r="20" spans="1:16" x14ac:dyDescent="0.25">
      <c r="A20" s="6"/>
      <c r="B20" s="47" t="s">
        <v>131</v>
      </c>
      <c r="C20" s="4"/>
      <c r="D20" s="5"/>
      <c r="E20" s="25"/>
      <c r="F20" s="23"/>
      <c r="G20" s="26"/>
      <c r="H20" s="24"/>
      <c r="I20" s="25"/>
      <c r="J20" s="23"/>
      <c r="K20" s="23"/>
      <c r="L20" s="26"/>
      <c r="M20" s="25"/>
      <c r="N20" s="23"/>
      <c r="O20" s="23"/>
      <c r="P20" s="26"/>
    </row>
    <row r="21" spans="1:16" ht="30" x14ac:dyDescent="0.25">
      <c r="A21" s="13" t="s">
        <v>396</v>
      </c>
      <c r="B21" s="177" t="s">
        <v>394</v>
      </c>
      <c r="C21" s="14">
        <v>100</v>
      </c>
      <c r="D21" s="15"/>
      <c r="E21" s="21">
        <v>0.8</v>
      </c>
      <c r="F21" s="19">
        <v>10.1</v>
      </c>
      <c r="G21" s="19">
        <v>2.1</v>
      </c>
      <c r="H21" s="21">
        <v>102</v>
      </c>
      <c r="I21" s="21">
        <v>0.02</v>
      </c>
      <c r="J21" s="19">
        <v>7</v>
      </c>
      <c r="K21" s="19">
        <v>0</v>
      </c>
      <c r="L21" s="19">
        <v>4.5999999999999996</v>
      </c>
      <c r="M21" s="21">
        <v>30</v>
      </c>
      <c r="N21" s="19">
        <v>31</v>
      </c>
      <c r="O21" s="19">
        <v>13</v>
      </c>
      <c r="P21" s="19">
        <v>0.6</v>
      </c>
    </row>
    <row r="22" spans="1:16" ht="30" x14ac:dyDescent="0.25">
      <c r="A22" s="6" t="s">
        <v>396</v>
      </c>
      <c r="B22" s="52" t="s">
        <v>394</v>
      </c>
      <c r="C22" s="4"/>
      <c r="D22" s="5">
        <v>150</v>
      </c>
      <c r="E22" s="25">
        <f>(150/100)*E21</f>
        <v>1.2000000000000002</v>
      </c>
      <c r="F22" s="23">
        <f t="shared" ref="F22:P22" si="3">(150/100)*F21</f>
        <v>15.149999999999999</v>
      </c>
      <c r="G22" s="23">
        <f t="shared" si="3"/>
        <v>3.1500000000000004</v>
      </c>
      <c r="H22" s="25">
        <f t="shared" si="3"/>
        <v>153</v>
      </c>
      <c r="I22" s="25">
        <f t="shared" si="3"/>
        <v>0.03</v>
      </c>
      <c r="J22" s="23">
        <f t="shared" si="3"/>
        <v>10.5</v>
      </c>
      <c r="K22" s="23">
        <f t="shared" si="3"/>
        <v>0</v>
      </c>
      <c r="L22" s="23">
        <f t="shared" si="3"/>
        <v>6.8999999999999995</v>
      </c>
      <c r="M22" s="25">
        <f t="shared" si="3"/>
        <v>45</v>
      </c>
      <c r="N22" s="23">
        <f t="shared" si="3"/>
        <v>46.5</v>
      </c>
      <c r="O22" s="23">
        <f t="shared" si="3"/>
        <v>19.5</v>
      </c>
      <c r="P22" s="23">
        <f t="shared" si="3"/>
        <v>0.89999999999999991</v>
      </c>
    </row>
    <row r="23" spans="1:16" ht="15.75" customHeight="1" x14ac:dyDescent="0.25">
      <c r="A23" s="13" t="s">
        <v>429</v>
      </c>
      <c r="B23" s="48" t="s">
        <v>428</v>
      </c>
      <c r="C23" s="14">
        <v>250</v>
      </c>
      <c r="D23" s="15"/>
      <c r="E23" s="21">
        <v>3.4375</v>
      </c>
      <c r="F23" s="19">
        <v>9.125</v>
      </c>
      <c r="G23" s="22">
        <v>11.100000000000001</v>
      </c>
      <c r="H23" s="20">
        <v>132.8125</v>
      </c>
      <c r="I23" s="21">
        <v>0.20937500000000001</v>
      </c>
      <c r="J23" s="19">
        <v>23.90625</v>
      </c>
      <c r="K23" s="19">
        <v>1.5625E-2</v>
      </c>
      <c r="L23" s="22">
        <v>5.375</v>
      </c>
      <c r="M23" s="21">
        <v>55.625</v>
      </c>
      <c r="N23" s="19">
        <v>127.1875</v>
      </c>
      <c r="O23" s="19">
        <v>90.3125</v>
      </c>
      <c r="P23" s="22">
        <v>2.5</v>
      </c>
    </row>
    <row r="24" spans="1:16" ht="16.5" customHeight="1" x14ac:dyDescent="0.25">
      <c r="A24" s="6" t="s">
        <v>429</v>
      </c>
      <c r="B24" s="49" t="s">
        <v>430</v>
      </c>
      <c r="C24" s="4"/>
      <c r="D24" s="5">
        <v>300</v>
      </c>
      <c r="E24" s="25">
        <v>4.125</v>
      </c>
      <c r="F24" s="23">
        <v>10.95</v>
      </c>
      <c r="G24" s="23">
        <v>13.320000000000002</v>
      </c>
      <c r="H24" s="25">
        <v>159.375</v>
      </c>
      <c r="I24" s="25">
        <v>0.25124999999999997</v>
      </c>
      <c r="J24" s="23">
        <v>28.6875</v>
      </c>
      <c r="K24" s="23">
        <v>1.8749999999999999E-2</v>
      </c>
      <c r="L24" s="23">
        <v>6.45</v>
      </c>
      <c r="M24" s="25">
        <v>66.75</v>
      </c>
      <c r="N24" s="23">
        <v>152.625</v>
      </c>
      <c r="O24" s="23">
        <v>108.375</v>
      </c>
      <c r="P24" s="23">
        <v>3</v>
      </c>
    </row>
    <row r="25" spans="1:16" x14ac:dyDescent="0.25">
      <c r="A25" s="13" t="s">
        <v>432</v>
      </c>
      <c r="B25" s="48" t="s">
        <v>431</v>
      </c>
      <c r="C25" s="14">
        <v>120</v>
      </c>
      <c r="D25" s="15"/>
      <c r="E25" s="21">
        <v>11.64</v>
      </c>
      <c r="F25" s="19">
        <v>6.24</v>
      </c>
      <c r="G25" s="19">
        <v>3.48</v>
      </c>
      <c r="H25" s="21">
        <v>116.4</v>
      </c>
      <c r="I25" s="21">
        <v>7.8000000000000014E-2</v>
      </c>
      <c r="J25" s="19">
        <v>1.92</v>
      </c>
      <c r="K25" s="19">
        <v>1.7999999999999999E-2</v>
      </c>
      <c r="L25" s="19">
        <v>3.18</v>
      </c>
      <c r="M25" s="21">
        <v>37.799999999999997</v>
      </c>
      <c r="N25" s="19">
        <v>173.4</v>
      </c>
      <c r="O25" s="19">
        <v>11.4</v>
      </c>
      <c r="P25" s="19">
        <v>0.6</v>
      </c>
    </row>
    <row r="26" spans="1:16" ht="14.25" customHeight="1" x14ac:dyDescent="0.25">
      <c r="A26" s="6" t="s">
        <v>432</v>
      </c>
      <c r="B26" s="49" t="s">
        <v>431</v>
      </c>
      <c r="C26" s="4"/>
      <c r="D26" s="5">
        <v>120</v>
      </c>
      <c r="E26" s="25">
        <v>11.64</v>
      </c>
      <c r="F26" s="23">
        <v>6.24</v>
      </c>
      <c r="G26" s="23">
        <v>3.48</v>
      </c>
      <c r="H26" s="25">
        <v>116.4</v>
      </c>
      <c r="I26" s="25">
        <v>7.8000000000000014E-2</v>
      </c>
      <c r="J26" s="23">
        <v>1.92</v>
      </c>
      <c r="K26" s="23">
        <v>1.7999999999999999E-2</v>
      </c>
      <c r="L26" s="23">
        <v>3.18</v>
      </c>
      <c r="M26" s="25">
        <v>37.799999999999997</v>
      </c>
      <c r="N26" s="23">
        <v>173.4</v>
      </c>
      <c r="O26" s="23">
        <v>11.4</v>
      </c>
      <c r="P26" s="23">
        <v>0.6</v>
      </c>
    </row>
    <row r="27" spans="1:16" x14ac:dyDescent="0.25">
      <c r="A27" s="13" t="s">
        <v>415</v>
      </c>
      <c r="B27" s="48" t="s">
        <v>67</v>
      </c>
      <c r="C27" s="14">
        <v>200</v>
      </c>
      <c r="D27" s="15"/>
      <c r="E27" s="21">
        <v>4.9480000000000004</v>
      </c>
      <c r="F27" s="19">
        <v>8.14</v>
      </c>
      <c r="G27" s="19">
        <v>49.74</v>
      </c>
      <c r="H27" s="21">
        <v>292</v>
      </c>
      <c r="I27" s="21">
        <v>4.0000000000000008E-2</v>
      </c>
      <c r="J27" s="19">
        <v>0</v>
      </c>
      <c r="K27" s="19">
        <v>5.4000000000000006E-2</v>
      </c>
      <c r="L27" s="19">
        <v>0.38</v>
      </c>
      <c r="M27" s="21">
        <v>6.6000000000000005</v>
      </c>
      <c r="N27" s="19">
        <v>106.60000000000001</v>
      </c>
      <c r="O27" s="19">
        <v>35</v>
      </c>
      <c r="P27" s="19">
        <v>0.72000000000000008</v>
      </c>
    </row>
    <row r="28" spans="1:16" x14ac:dyDescent="0.25">
      <c r="A28" s="16" t="s">
        <v>415</v>
      </c>
      <c r="B28" s="50" t="s">
        <v>67</v>
      </c>
      <c r="C28" s="4"/>
      <c r="D28" s="5">
        <v>200</v>
      </c>
      <c r="E28" s="25">
        <v>4.9480000000000004</v>
      </c>
      <c r="F28" s="23">
        <v>8.14</v>
      </c>
      <c r="G28" s="23">
        <v>49.74</v>
      </c>
      <c r="H28" s="25">
        <v>292</v>
      </c>
      <c r="I28" s="25">
        <v>4.0000000000000008E-2</v>
      </c>
      <c r="J28" s="23">
        <v>0</v>
      </c>
      <c r="K28" s="23">
        <v>5.4000000000000006E-2</v>
      </c>
      <c r="L28" s="23">
        <v>0.38</v>
      </c>
      <c r="M28" s="25">
        <v>6.6000000000000005</v>
      </c>
      <c r="N28" s="23">
        <v>106.60000000000001</v>
      </c>
      <c r="O28" s="23">
        <v>35</v>
      </c>
      <c r="P28" s="23">
        <v>0.72000000000000008</v>
      </c>
    </row>
    <row r="29" spans="1:16" x14ac:dyDescent="0.25">
      <c r="A29" s="13" t="s">
        <v>421</v>
      </c>
      <c r="B29" s="48" t="s">
        <v>69</v>
      </c>
      <c r="C29" s="14">
        <v>60</v>
      </c>
      <c r="D29" s="15"/>
      <c r="E29" s="21">
        <v>3.96</v>
      </c>
      <c r="F29" s="19">
        <v>0.72</v>
      </c>
      <c r="G29" s="22">
        <v>20.04</v>
      </c>
      <c r="H29" s="20">
        <v>104.4</v>
      </c>
      <c r="I29" s="21">
        <v>0.10799999999999998</v>
      </c>
      <c r="J29" s="19"/>
      <c r="K29" s="19"/>
      <c r="L29" s="22">
        <v>0.84</v>
      </c>
      <c r="M29" s="21">
        <v>21</v>
      </c>
      <c r="N29" s="19">
        <v>94.8</v>
      </c>
      <c r="O29" s="19">
        <v>28.2</v>
      </c>
      <c r="P29" s="22">
        <v>2.34</v>
      </c>
    </row>
    <row r="30" spans="1:16" x14ac:dyDescent="0.25">
      <c r="A30" s="6" t="s">
        <v>421</v>
      </c>
      <c r="B30" s="49" t="s">
        <v>69</v>
      </c>
      <c r="C30" s="4"/>
      <c r="D30" s="5">
        <v>60</v>
      </c>
      <c r="E30" s="25">
        <v>3.96</v>
      </c>
      <c r="F30" s="23">
        <v>0.72</v>
      </c>
      <c r="G30" s="26">
        <v>20.04</v>
      </c>
      <c r="H30" s="24">
        <v>104.4</v>
      </c>
      <c r="I30" s="25">
        <v>0.10799999999999998</v>
      </c>
      <c r="J30" s="23"/>
      <c r="K30" s="23"/>
      <c r="L30" s="26">
        <v>0.84</v>
      </c>
      <c r="M30" s="25">
        <v>21</v>
      </c>
      <c r="N30" s="23">
        <v>94.8</v>
      </c>
      <c r="O30" s="23">
        <v>28.2</v>
      </c>
      <c r="P30" s="26">
        <v>2.34</v>
      </c>
    </row>
    <row r="31" spans="1:16" x14ac:dyDescent="0.25">
      <c r="A31" s="13" t="s">
        <v>376</v>
      </c>
      <c r="B31" s="48" t="s">
        <v>377</v>
      </c>
      <c r="C31" s="14">
        <v>200</v>
      </c>
      <c r="D31" s="15"/>
      <c r="E31" s="21">
        <v>0.5</v>
      </c>
      <c r="F31" s="19">
        <v>0.2</v>
      </c>
      <c r="G31" s="22">
        <v>23.1</v>
      </c>
      <c r="H31" s="20">
        <v>96</v>
      </c>
      <c r="I31" s="21">
        <v>0.02</v>
      </c>
      <c r="J31" s="19">
        <v>4.3</v>
      </c>
      <c r="K31" s="19">
        <v>0</v>
      </c>
      <c r="L31" s="22">
        <v>0.2</v>
      </c>
      <c r="M31" s="21">
        <v>22</v>
      </c>
      <c r="N31" s="19">
        <v>16</v>
      </c>
      <c r="O31" s="19">
        <v>14</v>
      </c>
      <c r="P31" s="22">
        <v>1.1000000000000001</v>
      </c>
    </row>
    <row r="32" spans="1:16" x14ac:dyDescent="0.25">
      <c r="A32" s="6" t="s">
        <v>376</v>
      </c>
      <c r="B32" s="49" t="s">
        <v>377</v>
      </c>
      <c r="C32" s="4"/>
      <c r="D32" s="5">
        <v>200</v>
      </c>
      <c r="E32" s="25">
        <v>0.5</v>
      </c>
      <c r="F32" s="23">
        <v>0.2</v>
      </c>
      <c r="G32" s="26">
        <v>23.1</v>
      </c>
      <c r="H32" s="24">
        <v>96</v>
      </c>
      <c r="I32" s="25">
        <v>0.02</v>
      </c>
      <c r="J32" s="23">
        <v>4.3</v>
      </c>
      <c r="K32" s="23">
        <v>0</v>
      </c>
      <c r="L32" s="26">
        <v>0.2</v>
      </c>
      <c r="M32" s="25">
        <v>22</v>
      </c>
      <c r="N32" s="23">
        <v>16</v>
      </c>
      <c r="O32" s="23">
        <v>14</v>
      </c>
      <c r="P32" s="26">
        <v>1.1000000000000001</v>
      </c>
    </row>
    <row r="33" spans="1:16" s="33" customFormat="1" x14ac:dyDescent="0.25">
      <c r="A33" s="61"/>
      <c r="B33" s="62" t="s">
        <v>170</v>
      </c>
      <c r="C33" s="63"/>
      <c r="D33" s="64"/>
      <c r="E33" s="65"/>
      <c r="F33" s="66"/>
      <c r="G33" s="67"/>
      <c r="H33" s="68">
        <f>SUM(H21,H23,H25,H27,H29,H31)</f>
        <v>843.61249999999995</v>
      </c>
      <c r="I33" s="65"/>
      <c r="J33" s="66"/>
      <c r="K33" s="66"/>
      <c r="L33" s="67"/>
      <c r="M33" s="65"/>
      <c r="N33" s="66"/>
      <c r="O33" s="66"/>
      <c r="P33" s="67"/>
    </row>
    <row r="34" spans="1:16" s="33" customFormat="1" x14ac:dyDescent="0.25">
      <c r="A34" s="69"/>
      <c r="B34" s="70" t="s">
        <v>171</v>
      </c>
      <c r="C34" s="71"/>
      <c r="D34" s="72"/>
      <c r="E34" s="73"/>
      <c r="F34" s="74"/>
      <c r="G34" s="75"/>
      <c r="H34" s="76">
        <f>SUM(H22,H24,H26,H28,H30,H32)</f>
        <v>921.17499999999995</v>
      </c>
      <c r="I34" s="73"/>
      <c r="J34" s="74"/>
      <c r="K34" s="74"/>
      <c r="L34" s="75"/>
      <c r="M34" s="73"/>
      <c r="N34" s="74"/>
      <c r="O34" s="74"/>
      <c r="P34" s="75"/>
    </row>
    <row r="35" spans="1:16" x14ac:dyDescent="0.25">
      <c r="A35" s="6"/>
      <c r="B35" s="47" t="s">
        <v>132</v>
      </c>
      <c r="C35" s="4"/>
      <c r="D35" s="5"/>
      <c r="E35" s="25"/>
      <c r="F35" s="23"/>
      <c r="G35" s="26"/>
      <c r="H35" s="24"/>
      <c r="I35" s="25"/>
      <c r="J35" s="23"/>
      <c r="K35" s="23"/>
      <c r="L35" s="26"/>
      <c r="M35" s="25"/>
      <c r="N35" s="23"/>
      <c r="O35" s="23"/>
      <c r="P35" s="26"/>
    </row>
    <row r="36" spans="1:16" s="1" customFormat="1" x14ac:dyDescent="0.25">
      <c r="A36" s="94" t="s">
        <v>421</v>
      </c>
      <c r="B36" s="51" t="s">
        <v>360</v>
      </c>
      <c r="C36" s="95" t="s">
        <v>358</v>
      </c>
      <c r="D36" s="96"/>
      <c r="E36" s="97">
        <v>0.4</v>
      </c>
      <c r="F36" s="98">
        <v>0.4</v>
      </c>
      <c r="G36" s="99">
        <v>9.8000000000000007</v>
      </c>
      <c r="H36" s="100">
        <v>47</v>
      </c>
      <c r="I36" s="97">
        <v>0.03</v>
      </c>
      <c r="J36" s="98">
        <v>10</v>
      </c>
      <c r="K36" s="98">
        <v>0</v>
      </c>
      <c r="L36" s="99">
        <v>0.2</v>
      </c>
      <c r="M36" s="97">
        <v>16</v>
      </c>
      <c r="N36" s="98">
        <v>11</v>
      </c>
      <c r="O36" s="98">
        <v>9</v>
      </c>
      <c r="P36" s="99">
        <v>2.2000000000000002</v>
      </c>
    </row>
    <row r="37" spans="1:16" s="1" customFormat="1" x14ac:dyDescent="0.25">
      <c r="A37" s="101" t="s">
        <v>421</v>
      </c>
      <c r="B37" s="52" t="s">
        <v>360</v>
      </c>
      <c r="C37" s="102"/>
      <c r="D37" s="103" t="s">
        <v>358</v>
      </c>
      <c r="E37" s="104">
        <v>0.4</v>
      </c>
      <c r="F37" s="105">
        <v>0.4</v>
      </c>
      <c r="G37" s="106">
        <v>9.8000000000000007</v>
      </c>
      <c r="H37" s="107">
        <v>47</v>
      </c>
      <c r="I37" s="104">
        <v>0.03</v>
      </c>
      <c r="J37" s="105">
        <v>10</v>
      </c>
      <c r="K37" s="105">
        <v>0</v>
      </c>
      <c r="L37" s="106">
        <v>0.2</v>
      </c>
      <c r="M37" s="104">
        <v>16</v>
      </c>
      <c r="N37" s="105">
        <v>11</v>
      </c>
      <c r="O37" s="105">
        <v>9</v>
      </c>
      <c r="P37" s="106">
        <v>2.2000000000000002</v>
      </c>
    </row>
    <row r="38" spans="1:16" x14ac:dyDescent="0.25">
      <c r="A38" s="13" t="s">
        <v>421</v>
      </c>
      <c r="B38" s="51" t="s">
        <v>362</v>
      </c>
      <c r="C38" s="14">
        <v>50</v>
      </c>
      <c r="D38" s="15"/>
      <c r="E38" s="21">
        <v>2.95</v>
      </c>
      <c r="F38" s="19">
        <v>2.35</v>
      </c>
      <c r="G38" s="22">
        <v>37.5</v>
      </c>
      <c r="H38" s="20">
        <v>183</v>
      </c>
      <c r="I38" s="21">
        <v>0.04</v>
      </c>
      <c r="J38" s="19">
        <v>0</v>
      </c>
      <c r="K38" s="19">
        <v>0</v>
      </c>
      <c r="L38" s="22">
        <v>1.2</v>
      </c>
      <c r="M38" s="21">
        <v>5.5</v>
      </c>
      <c r="N38" s="19">
        <v>25</v>
      </c>
      <c r="O38" s="19">
        <v>4.5</v>
      </c>
      <c r="P38" s="22">
        <v>0.4</v>
      </c>
    </row>
    <row r="39" spans="1:16" x14ac:dyDescent="0.25">
      <c r="A39" s="6" t="s">
        <v>421</v>
      </c>
      <c r="B39" s="52" t="s">
        <v>362</v>
      </c>
      <c r="C39" s="4"/>
      <c r="D39" s="5">
        <v>70</v>
      </c>
      <c r="E39" s="25">
        <f>(70/50)*E38</f>
        <v>4.13</v>
      </c>
      <c r="F39" s="23">
        <f t="shared" ref="F39:P39" si="4">(70/50)*F38</f>
        <v>3.29</v>
      </c>
      <c r="G39" s="23">
        <f t="shared" si="4"/>
        <v>52.5</v>
      </c>
      <c r="H39" s="25">
        <f t="shared" si="4"/>
        <v>256.2</v>
      </c>
      <c r="I39" s="25">
        <f t="shared" si="4"/>
        <v>5.5999999999999994E-2</v>
      </c>
      <c r="J39" s="23">
        <f t="shared" si="4"/>
        <v>0</v>
      </c>
      <c r="K39" s="23">
        <f t="shared" si="4"/>
        <v>0</v>
      </c>
      <c r="L39" s="23">
        <f t="shared" si="4"/>
        <v>1.68</v>
      </c>
      <c r="M39" s="25">
        <f t="shared" si="4"/>
        <v>7.6999999999999993</v>
      </c>
      <c r="N39" s="23">
        <f t="shared" si="4"/>
        <v>35</v>
      </c>
      <c r="O39" s="23">
        <f t="shared" si="4"/>
        <v>6.3</v>
      </c>
      <c r="P39" s="23">
        <f t="shared" si="4"/>
        <v>0.55999999999999994</v>
      </c>
    </row>
    <row r="40" spans="1:16" x14ac:dyDescent="0.25">
      <c r="A40" s="13" t="s">
        <v>421</v>
      </c>
      <c r="B40" s="48" t="s">
        <v>35</v>
      </c>
      <c r="C40" s="14">
        <v>200</v>
      </c>
      <c r="D40" s="15"/>
      <c r="E40" s="21">
        <v>5.46</v>
      </c>
      <c r="F40" s="19">
        <v>4.62</v>
      </c>
      <c r="G40" s="22">
        <v>22.8</v>
      </c>
      <c r="H40" s="20">
        <v>127.34</v>
      </c>
      <c r="I40" s="21">
        <v>0.08</v>
      </c>
      <c r="J40" s="19">
        <v>1.4</v>
      </c>
      <c r="K40" s="19">
        <v>0.04</v>
      </c>
      <c r="L40" s="22">
        <v>0</v>
      </c>
      <c r="M40" s="21">
        <v>240</v>
      </c>
      <c r="N40" s="19">
        <v>180</v>
      </c>
      <c r="O40" s="19">
        <v>28</v>
      </c>
      <c r="P40" s="22">
        <v>0.2</v>
      </c>
    </row>
    <row r="41" spans="1:16" x14ac:dyDescent="0.25">
      <c r="A41" s="16" t="s">
        <v>421</v>
      </c>
      <c r="B41" s="50" t="s">
        <v>35</v>
      </c>
      <c r="C41" s="17"/>
      <c r="D41" s="18">
        <v>200</v>
      </c>
      <c r="E41" s="29">
        <v>5.46</v>
      </c>
      <c r="F41" s="27">
        <v>4.62</v>
      </c>
      <c r="G41" s="30">
        <v>22.8</v>
      </c>
      <c r="H41" s="28">
        <v>127.34</v>
      </c>
      <c r="I41" s="29">
        <v>0.08</v>
      </c>
      <c r="J41" s="27">
        <v>1.4</v>
      </c>
      <c r="K41" s="27">
        <v>0.04</v>
      </c>
      <c r="L41" s="30">
        <v>0</v>
      </c>
      <c r="M41" s="29">
        <v>240</v>
      </c>
      <c r="N41" s="27">
        <v>180</v>
      </c>
      <c r="O41" s="27">
        <v>28</v>
      </c>
      <c r="P41" s="30">
        <v>0.2</v>
      </c>
    </row>
    <row r="42" spans="1:16" s="33" customFormat="1" x14ac:dyDescent="0.25">
      <c r="A42" s="61"/>
      <c r="B42" s="62" t="s">
        <v>170</v>
      </c>
      <c r="C42" s="63"/>
      <c r="D42" s="64"/>
      <c r="E42" s="65"/>
      <c r="F42" s="66"/>
      <c r="G42" s="67"/>
      <c r="H42" s="68">
        <f>SUM(H36,H38,H40)</f>
        <v>357.34000000000003</v>
      </c>
      <c r="I42" s="65"/>
      <c r="J42" s="66"/>
      <c r="K42" s="66"/>
      <c r="L42" s="67"/>
      <c r="M42" s="65"/>
      <c r="N42" s="66"/>
      <c r="O42" s="66"/>
      <c r="P42" s="67"/>
    </row>
    <row r="43" spans="1:16" s="33" customFormat="1" x14ac:dyDescent="0.25">
      <c r="A43" s="69"/>
      <c r="B43" s="70" t="s">
        <v>171</v>
      </c>
      <c r="C43" s="71"/>
      <c r="D43" s="72"/>
      <c r="E43" s="73"/>
      <c r="F43" s="74"/>
      <c r="G43" s="75"/>
      <c r="H43" s="76">
        <f>SUM(H37,H39,H41)</f>
        <v>430.53999999999996</v>
      </c>
      <c r="I43" s="73"/>
      <c r="J43" s="74"/>
      <c r="K43" s="74"/>
      <c r="L43" s="75"/>
      <c r="M43" s="73"/>
      <c r="N43" s="74"/>
      <c r="O43" s="74"/>
      <c r="P43" s="75"/>
    </row>
    <row r="44" spans="1:16" s="33" customFormat="1" x14ac:dyDescent="0.25">
      <c r="A44" s="77"/>
      <c r="B44" s="78" t="s">
        <v>172</v>
      </c>
      <c r="C44" s="79"/>
      <c r="D44" s="80"/>
      <c r="E44" s="81">
        <f t="shared" ref="E44:G45" si="5">SUM(E18,E33,E42)</f>
        <v>34.239999999999995</v>
      </c>
      <c r="F44" s="82">
        <f t="shared" si="5"/>
        <v>52.829999999999991</v>
      </c>
      <c r="G44" s="83">
        <f t="shared" si="5"/>
        <v>105.53</v>
      </c>
      <c r="H44" s="84">
        <f>SUM(H18,H33,H42)</f>
        <v>2272.9025000000001</v>
      </c>
      <c r="I44" s="81">
        <f t="shared" ref="I44:P45" si="6">SUM(I18,I33,I42)</f>
        <v>0.157</v>
      </c>
      <c r="J44" s="82">
        <f t="shared" si="6"/>
        <v>1.7050000000000001</v>
      </c>
      <c r="K44" s="82">
        <f t="shared" si="6"/>
        <v>0.2195</v>
      </c>
      <c r="L44" s="83">
        <f t="shared" si="6"/>
        <v>4.4650000000000007</v>
      </c>
      <c r="M44" s="81">
        <f t="shared" si="6"/>
        <v>415.8</v>
      </c>
      <c r="N44" s="82">
        <f t="shared" si="6"/>
        <v>435</v>
      </c>
      <c r="O44" s="82">
        <f t="shared" si="6"/>
        <v>54.35</v>
      </c>
      <c r="P44" s="83">
        <f t="shared" si="6"/>
        <v>2.0750000000000002</v>
      </c>
    </row>
    <row r="45" spans="1:16" s="33" customFormat="1" ht="15.75" thickBot="1" x14ac:dyDescent="0.3">
      <c r="A45" s="85"/>
      <c r="B45" s="86" t="s">
        <v>173</v>
      </c>
      <c r="C45" s="87"/>
      <c r="D45" s="88"/>
      <c r="E45" s="89">
        <f t="shared" si="5"/>
        <v>39.839999999999996</v>
      </c>
      <c r="F45" s="90">
        <f t="shared" si="5"/>
        <v>59.179999999999993</v>
      </c>
      <c r="G45" s="91">
        <f t="shared" si="5"/>
        <v>114.28</v>
      </c>
      <c r="H45" s="92">
        <f>SUM(H19,H34,H43)</f>
        <v>2538.165</v>
      </c>
      <c r="I45" s="89">
        <f t="shared" si="6"/>
        <v>0.187</v>
      </c>
      <c r="J45" s="90">
        <f t="shared" si="6"/>
        <v>1.8050000000000002</v>
      </c>
      <c r="K45" s="90">
        <f t="shared" si="6"/>
        <v>0.27450000000000002</v>
      </c>
      <c r="L45" s="91">
        <f t="shared" si="6"/>
        <v>5.8150000000000004</v>
      </c>
      <c r="M45" s="89">
        <f t="shared" si="6"/>
        <v>466.8</v>
      </c>
      <c r="N45" s="90">
        <f t="shared" si="6"/>
        <v>509.5</v>
      </c>
      <c r="O45" s="90">
        <f t="shared" si="6"/>
        <v>62.35</v>
      </c>
      <c r="P45" s="91">
        <f t="shared" si="6"/>
        <v>2.375</v>
      </c>
    </row>
  </sheetData>
  <mergeCells count="9">
    <mergeCell ref="A1:P1"/>
    <mergeCell ref="A2:P2"/>
    <mergeCell ref="A3:A4"/>
    <mergeCell ref="B3:B4"/>
    <mergeCell ref="C3:D3"/>
    <mergeCell ref="E3:G3"/>
    <mergeCell ref="H3:H4"/>
    <mergeCell ref="I3:L3"/>
    <mergeCell ref="M3:P3"/>
  </mergeCells>
  <pageMargins left="0.70866141732283472" right="0.31" top="0.27" bottom="0.2" header="0.31496062992125984" footer="0.2"/>
  <pageSetup paperSize="9" scale="75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A25" workbookViewId="0">
      <selection activeCell="A41" sqref="A41"/>
    </sheetView>
  </sheetViews>
  <sheetFormatPr defaultRowHeight="15" x14ac:dyDescent="0.25"/>
  <cols>
    <col min="1" max="1" width="9.5703125" customWidth="1"/>
    <col min="2" max="2" width="36.140625" style="3" customWidth="1"/>
    <col min="8" max="8" width="15.140625" customWidth="1"/>
  </cols>
  <sheetData>
    <row r="1" spans="1:16" x14ac:dyDescent="0.25">
      <c r="A1" s="249" t="s">
        <v>282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</row>
    <row r="2" spans="1:16" ht="15.75" thickBot="1" x14ac:dyDescent="0.3">
      <c r="A2" s="234" t="s">
        <v>330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</row>
    <row r="3" spans="1:16" s="33" customFormat="1" x14ac:dyDescent="0.25">
      <c r="A3" s="235" t="s">
        <v>113</v>
      </c>
      <c r="B3" s="235" t="s">
        <v>95</v>
      </c>
      <c r="C3" s="237" t="s">
        <v>96</v>
      </c>
      <c r="D3" s="238"/>
      <c r="E3" s="239" t="s">
        <v>97</v>
      </c>
      <c r="F3" s="240"/>
      <c r="G3" s="241"/>
      <c r="H3" s="242" t="s">
        <v>98</v>
      </c>
      <c r="I3" s="244" t="s">
        <v>99</v>
      </c>
      <c r="J3" s="245"/>
      <c r="K3" s="245"/>
      <c r="L3" s="246"/>
      <c r="M3" s="239" t="s">
        <v>100</v>
      </c>
      <c r="N3" s="240"/>
      <c r="O3" s="240"/>
      <c r="P3" s="241"/>
    </row>
    <row r="4" spans="1:16" s="33" customFormat="1" ht="26.25" x14ac:dyDescent="0.25">
      <c r="A4" s="236"/>
      <c r="B4" s="236"/>
      <c r="C4" s="53" t="s">
        <v>101</v>
      </c>
      <c r="D4" s="54" t="s">
        <v>102</v>
      </c>
      <c r="E4" s="55" t="s">
        <v>2</v>
      </c>
      <c r="F4" s="56" t="s">
        <v>103</v>
      </c>
      <c r="G4" s="57" t="s">
        <v>104</v>
      </c>
      <c r="H4" s="243"/>
      <c r="I4" s="58" t="s">
        <v>105</v>
      </c>
      <c r="J4" s="59" t="s">
        <v>106</v>
      </c>
      <c r="K4" s="59" t="s">
        <v>107</v>
      </c>
      <c r="L4" s="60" t="s">
        <v>108</v>
      </c>
      <c r="M4" s="55" t="s">
        <v>109</v>
      </c>
      <c r="N4" s="56" t="s">
        <v>110</v>
      </c>
      <c r="O4" s="56" t="s">
        <v>111</v>
      </c>
      <c r="P4" s="57" t="s">
        <v>112</v>
      </c>
    </row>
    <row r="5" spans="1:16" x14ac:dyDescent="0.25">
      <c r="A5" s="6"/>
      <c r="B5" s="47" t="s">
        <v>114</v>
      </c>
      <c r="C5" s="4"/>
      <c r="D5" s="5"/>
      <c r="E5" s="25"/>
      <c r="F5" s="23"/>
      <c r="G5" s="26"/>
      <c r="H5" s="24"/>
      <c r="I5" s="25"/>
      <c r="J5" s="23"/>
      <c r="K5" s="23"/>
      <c r="L5" s="26"/>
      <c r="M5" s="25"/>
      <c r="N5" s="23"/>
      <c r="O5" s="23"/>
      <c r="P5" s="26"/>
    </row>
    <row r="6" spans="1:16" x14ac:dyDescent="0.25">
      <c r="A6" s="13" t="s">
        <v>263</v>
      </c>
      <c r="B6" s="48" t="s">
        <v>12</v>
      </c>
      <c r="C6" s="14">
        <v>40</v>
      </c>
      <c r="D6" s="15"/>
      <c r="E6" s="21">
        <v>1.6</v>
      </c>
      <c r="F6" s="19">
        <v>16.7</v>
      </c>
      <c r="G6" s="22">
        <v>10</v>
      </c>
      <c r="H6" s="20">
        <v>197</v>
      </c>
      <c r="I6" s="21">
        <v>0.02</v>
      </c>
      <c r="J6" s="19">
        <v>0</v>
      </c>
      <c r="K6" s="19">
        <v>0.12</v>
      </c>
      <c r="L6" s="22">
        <v>0.4</v>
      </c>
      <c r="M6" s="21">
        <v>6</v>
      </c>
      <c r="N6" s="19">
        <v>17</v>
      </c>
      <c r="O6" s="19">
        <v>3</v>
      </c>
      <c r="P6" s="22">
        <v>0.3</v>
      </c>
    </row>
    <row r="7" spans="1:16" x14ac:dyDescent="0.25">
      <c r="A7" s="6" t="s">
        <v>263</v>
      </c>
      <c r="B7" s="49" t="s">
        <v>12</v>
      </c>
      <c r="C7" s="4"/>
      <c r="D7" s="5">
        <v>40</v>
      </c>
      <c r="E7" s="25">
        <v>1.6</v>
      </c>
      <c r="F7" s="23">
        <v>16.7</v>
      </c>
      <c r="G7" s="23">
        <v>10</v>
      </c>
      <c r="H7" s="25">
        <v>197</v>
      </c>
      <c r="I7" s="25">
        <v>0.02</v>
      </c>
      <c r="J7" s="23">
        <v>0</v>
      </c>
      <c r="K7" s="23">
        <v>0.12</v>
      </c>
      <c r="L7" s="23">
        <v>0.4</v>
      </c>
      <c r="M7" s="25">
        <v>6</v>
      </c>
      <c r="N7" s="23">
        <v>17</v>
      </c>
      <c r="O7" s="23">
        <v>3</v>
      </c>
      <c r="P7" s="23">
        <v>0.3</v>
      </c>
    </row>
    <row r="8" spans="1:16" ht="30" x14ac:dyDescent="0.25">
      <c r="A8" s="178" t="s">
        <v>385</v>
      </c>
      <c r="B8" s="179" t="s">
        <v>386</v>
      </c>
      <c r="C8" s="180">
        <v>200</v>
      </c>
      <c r="D8" s="181"/>
      <c r="E8" s="182">
        <v>17.12</v>
      </c>
      <c r="F8" s="188">
        <v>10.64</v>
      </c>
      <c r="G8" s="188">
        <v>55.6</v>
      </c>
      <c r="H8" s="182">
        <v>386.66</v>
      </c>
      <c r="I8" s="182">
        <v>0.08</v>
      </c>
      <c r="J8" s="188">
        <v>30.66</v>
      </c>
      <c r="K8" s="188">
        <v>0</v>
      </c>
      <c r="L8" s="188">
        <v>0</v>
      </c>
      <c r="M8" s="182">
        <v>52.94</v>
      </c>
      <c r="N8" s="188">
        <v>0</v>
      </c>
      <c r="O8" s="188">
        <v>0</v>
      </c>
      <c r="P8" s="188">
        <v>1.22</v>
      </c>
    </row>
    <row r="9" spans="1:16" ht="30" x14ac:dyDescent="0.25">
      <c r="A9" s="192" t="s">
        <v>385</v>
      </c>
      <c r="B9" s="193" t="s">
        <v>386</v>
      </c>
      <c r="C9" s="185"/>
      <c r="D9" s="186">
        <v>250</v>
      </c>
      <c r="E9" s="187">
        <f>(250/200)*E8</f>
        <v>21.400000000000002</v>
      </c>
      <c r="F9" s="187">
        <f t="shared" ref="F9:P9" si="0">(250/200)*F8</f>
        <v>13.3</v>
      </c>
      <c r="G9" s="187">
        <f t="shared" si="0"/>
        <v>69.5</v>
      </c>
      <c r="H9" s="187">
        <f t="shared" si="0"/>
        <v>483.32500000000005</v>
      </c>
      <c r="I9" s="187">
        <f t="shared" si="0"/>
        <v>0.1</v>
      </c>
      <c r="J9" s="187">
        <f t="shared" si="0"/>
        <v>38.325000000000003</v>
      </c>
      <c r="K9" s="187">
        <f t="shared" si="0"/>
        <v>0</v>
      </c>
      <c r="L9" s="187">
        <f t="shared" si="0"/>
        <v>0</v>
      </c>
      <c r="M9" s="187">
        <f t="shared" si="0"/>
        <v>66.174999999999997</v>
      </c>
      <c r="N9" s="187">
        <f t="shared" si="0"/>
        <v>0</v>
      </c>
      <c r="O9" s="187">
        <f t="shared" si="0"/>
        <v>0</v>
      </c>
      <c r="P9" s="187">
        <f t="shared" si="0"/>
        <v>1.5249999999999999</v>
      </c>
    </row>
    <row r="10" spans="1:16" x14ac:dyDescent="0.25">
      <c r="A10" s="13" t="s">
        <v>421</v>
      </c>
      <c r="B10" s="48" t="s">
        <v>352</v>
      </c>
      <c r="C10" s="14">
        <v>100</v>
      </c>
      <c r="D10" s="15"/>
      <c r="E10" s="21">
        <v>7</v>
      </c>
      <c r="F10" s="19">
        <v>34</v>
      </c>
      <c r="G10" s="22">
        <v>53</v>
      </c>
      <c r="H10" s="20">
        <v>550</v>
      </c>
      <c r="I10" s="21"/>
      <c r="J10" s="19"/>
      <c r="K10" s="19"/>
      <c r="L10" s="22"/>
      <c r="M10" s="21"/>
      <c r="N10" s="19"/>
      <c r="O10" s="19"/>
      <c r="P10" s="22"/>
    </row>
    <row r="11" spans="1:16" x14ac:dyDescent="0.25">
      <c r="A11" s="6" t="s">
        <v>421</v>
      </c>
      <c r="B11" s="50" t="s">
        <v>352</v>
      </c>
      <c r="C11" s="17"/>
      <c r="D11" s="18">
        <v>100</v>
      </c>
      <c r="E11" s="29">
        <v>7</v>
      </c>
      <c r="F11" s="27">
        <v>34</v>
      </c>
      <c r="G11" s="30">
        <v>53</v>
      </c>
      <c r="H11" s="28">
        <v>550</v>
      </c>
      <c r="I11" s="25"/>
      <c r="J11" s="23"/>
      <c r="K11" s="23"/>
      <c r="L11" s="26"/>
      <c r="M11" s="25"/>
      <c r="N11" s="23"/>
      <c r="O11" s="23"/>
      <c r="P11" s="26"/>
    </row>
    <row r="12" spans="1:16" x14ac:dyDescent="0.25">
      <c r="A12" s="13"/>
      <c r="B12" s="48"/>
      <c r="C12" s="14"/>
      <c r="D12" s="15"/>
      <c r="E12" s="21"/>
      <c r="F12" s="19"/>
      <c r="G12" s="22"/>
      <c r="H12" s="20"/>
      <c r="I12" s="21"/>
      <c r="J12" s="19"/>
      <c r="K12" s="19"/>
      <c r="L12" s="22"/>
      <c r="M12" s="21"/>
      <c r="N12" s="19"/>
      <c r="O12" s="19"/>
      <c r="P12" s="22"/>
    </row>
    <row r="13" spans="1:16" x14ac:dyDescent="0.25">
      <c r="A13" s="6"/>
      <c r="B13" s="49"/>
      <c r="C13" s="4"/>
      <c r="D13" s="5"/>
      <c r="E13" s="25"/>
      <c r="F13" s="23"/>
      <c r="G13" s="26"/>
      <c r="H13" s="24"/>
      <c r="I13" s="25"/>
      <c r="J13" s="23"/>
      <c r="K13" s="23"/>
      <c r="L13" s="26"/>
      <c r="M13" s="25"/>
      <c r="N13" s="23"/>
      <c r="O13" s="23"/>
      <c r="P13" s="26"/>
    </row>
    <row r="14" spans="1:16" x14ac:dyDescent="0.25">
      <c r="A14" s="13"/>
      <c r="B14" s="48"/>
      <c r="C14" s="14"/>
      <c r="D14" s="15"/>
      <c r="E14" s="21"/>
      <c r="F14" s="19"/>
      <c r="G14" s="22"/>
      <c r="H14" s="20"/>
      <c r="I14" s="21"/>
      <c r="J14" s="19"/>
      <c r="K14" s="19"/>
      <c r="L14" s="22"/>
      <c r="M14" s="21"/>
      <c r="N14" s="19"/>
      <c r="O14" s="19"/>
      <c r="P14" s="22"/>
    </row>
    <row r="15" spans="1:16" s="12" customFormat="1" x14ac:dyDescent="0.25">
      <c r="A15" s="16"/>
      <c r="B15" s="50"/>
      <c r="C15" s="17"/>
      <c r="D15" s="18"/>
      <c r="E15" s="29"/>
      <c r="F15" s="27"/>
      <c r="G15" s="30"/>
      <c r="H15" s="28"/>
      <c r="I15" s="29"/>
      <c r="J15" s="27"/>
      <c r="K15" s="27"/>
      <c r="L15" s="30"/>
      <c r="M15" s="29"/>
      <c r="N15" s="27"/>
      <c r="O15" s="27"/>
      <c r="P15" s="30"/>
    </row>
    <row r="16" spans="1:16" ht="15.75" customHeight="1" x14ac:dyDescent="0.25">
      <c r="A16" s="13" t="s">
        <v>387</v>
      </c>
      <c r="B16" s="48" t="s">
        <v>25</v>
      </c>
      <c r="C16" s="14">
        <v>200</v>
      </c>
      <c r="D16" s="15">
        <v>200</v>
      </c>
      <c r="E16" s="21">
        <v>0.1</v>
      </c>
      <c r="F16" s="19">
        <v>0</v>
      </c>
      <c r="G16" s="22">
        <v>15.2</v>
      </c>
      <c r="H16" s="20">
        <v>61</v>
      </c>
      <c r="I16" s="21">
        <v>0</v>
      </c>
      <c r="J16" s="19">
        <v>2.8</v>
      </c>
      <c r="K16" s="19">
        <v>0</v>
      </c>
      <c r="L16" s="22">
        <v>0</v>
      </c>
      <c r="M16" s="21">
        <v>14.2</v>
      </c>
      <c r="N16" s="19">
        <v>4</v>
      </c>
      <c r="O16" s="19">
        <v>2</v>
      </c>
      <c r="P16" s="22">
        <v>0.4</v>
      </c>
    </row>
    <row r="17" spans="1:16" x14ac:dyDescent="0.25">
      <c r="A17" s="6" t="s">
        <v>387</v>
      </c>
      <c r="B17" s="49" t="s">
        <v>25</v>
      </c>
      <c r="C17" s="4">
        <v>200</v>
      </c>
      <c r="D17" s="5">
        <v>200</v>
      </c>
      <c r="E17" s="25">
        <v>0.1</v>
      </c>
      <c r="F17" s="23">
        <v>0</v>
      </c>
      <c r="G17" s="26">
        <v>15.2</v>
      </c>
      <c r="H17" s="24">
        <v>61</v>
      </c>
      <c r="I17" s="25">
        <v>0</v>
      </c>
      <c r="J17" s="23">
        <v>2.8</v>
      </c>
      <c r="K17" s="23">
        <v>0</v>
      </c>
      <c r="L17" s="26">
        <v>0</v>
      </c>
      <c r="M17" s="25">
        <v>14.2</v>
      </c>
      <c r="N17" s="23">
        <v>4</v>
      </c>
      <c r="O17" s="23">
        <v>2</v>
      </c>
      <c r="P17" s="26">
        <v>0.4</v>
      </c>
    </row>
    <row r="18" spans="1:16" s="33" customFormat="1" x14ac:dyDescent="0.25">
      <c r="A18" s="61"/>
      <c r="B18" s="62" t="s">
        <v>170</v>
      </c>
      <c r="C18" s="63"/>
      <c r="D18" s="64"/>
      <c r="E18" s="65">
        <f t="shared" ref="E18:P18" si="1">SUM(E6,E8,E10,E12,E14,E16)</f>
        <v>25.820000000000004</v>
      </c>
      <c r="F18" s="66">
        <f t="shared" si="1"/>
        <v>61.34</v>
      </c>
      <c r="G18" s="67">
        <f t="shared" si="1"/>
        <v>133.79999999999998</v>
      </c>
      <c r="H18" s="68">
        <f t="shared" si="1"/>
        <v>1194.6600000000001</v>
      </c>
      <c r="I18" s="65">
        <f t="shared" si="1"/>
        <v>0.1</v>
      </c>
      <c r="J18" s="66">
        <f t="shared" si="1"/>
        <v>33.46</v>
      </c>
      <c r="K18" s="66">
        <f t="shared" si="1"/>
        <v>0.12</v>
      </c>
      <c r="L18" s="67">
        <f t="shared" si="1"/>
        <v>0.4</v>
      </c>
      <c r="M18" s="65">
        <f t="shared" si="1"/>
        <v>73.14</v>
      </c>
      <c r="N18" s="66">
        <f t="shared" si="1"/>
        <v>21</v>
      </c>
      <c r="O18" s="66">
        <f t="shared" si="1"/>
        <v>5</v>
      </c>
      <c r="P18" s="67">
        <f t="shared" si="1"/>
        <v>1.92</v>
      </c>
    </row>
    <row r="19" spans="1:16" s="33" customFormat="1" x14ac:dyDescent="0.25">
      <c r="A19" s="69"/>
      <c r="B19" s="70" t="s">
        <v>171</v>
      </c>
      <c r="C19" s="71"/>
      <c r="D19" s="72"/>
      <c r="E19" s="73">
        <f t="shared" ref="E19:P19" si="2">SUM(E7,E9,E11,E13,E15,E17)</f>
        <v>30.100000000000005</v>
      </c>
      <c r="F19" s="74">
        <f t="shared" si="2"/>
        <v>64</v>
      </c>
      <c r="G19" s="75">
        <f t="shared" si="2"/>
        <v>147.69999999999999</v>
      </c>
      <c r="H19" s="76">
        <f t="shared" si="2"/>
        <v>1291.325</v>
      </c>
      <c r="I19" s="73">
        <f t="shared" si="2"/>
        <v>0.12000000000000001</v>
      </c>
      <c r="J19" s="74">
        <f t="shared" si="2"/>
        <v>41.125</v>
      </c>
      <c r="K19" s="74">
        <f t="shared" si="2"/>
        <v>0.12</v>
      </c>
      <c r="L19" s="75">
        <f t="shared" si="2"/>
        <v>0.4</v>
      </c>
      <c r="M19" s="73">
        <f t="shared" si="2"/>
        <v>86.375</v>
      </c>
      <c r="N19" s="74">
        <f t="shared" si="2"/>
        <v>21</v>
      </c>
      <c r="O19" s="74">
        <f t="shared" si="2"/>
        <v>5</v>
      </c>
      <c r="P19" s="75">
        <f t="shared" si="2"/>
        <v>2.2250000000000001</v>
      </c>
    </row>
    <row r="20" spans="1:16" x14ac:dyDescent="0.25">
      <c r="A20" s="6"/>
      <c r="B20" s="47" t="s">
        <v>131</v>
      </c>
      <c r="C20" s="4"/>
      <c r="D20" s="5"/>
      <c r="E20" s="25"/>
      <c r="F20" s="23"/>
      <c r="G20" s="26"/>
      <c r="H20" s="24"/>
      <c r="I20" s="25"/>
      <c r="J20" s="23"/>
      <c r="K20" s="23"/>
      <c r="L20" s="26"/>
      <c r="M20" s="25"/>
      <c r="N20" s="23"/>
      <c r="O20" s="23"/>
      <c r="P20" s="26"/>
    </row>
    <row r="21" spans="1:16" x14ac:dyDescent="0.25">
      <c r="A21" s="13" t="s">
        <v>420</v>
      </c>
      <c r="B21" s="51" t="s">
        <v>141</v>
      </c>
      <c r="C21" s="14">
        <v>100</v>
      </c>
      <c r="D21" s="15">
        <v>150</v>
      </c>
      <c r="E21" s="21">
        <v>1.3</v>
      </c>
      <c r="F21" s="19">
        <v>10.8</v>
      </c>
      <c r="G21" s="19">
        <v>6.8</v>
      </c>
      <c r="H21" s="21">
        <v>130</v>
      </c>
      <c r="I21" s="21">
        <v>0.04</v>
      </c>
      <c r="J21" s="19">
        <v>8.4</v>
      </c>
      <c r="K21" s="19">
        <v>0</v>
      </c>
      <c r="L21" s="19">
        <v>4.5999999999999996</v>
      </c>
      <c r="M21" s="21">
        <v>23</v>
      </c>
      <c r="N21" s="19">
        <v>40</v>
      </c>
      <c r="O21" s="19">
        <v>18</v>
      </c>
      <c r="P21" s="19">
        <v>0.8</v>
      </c>
    </row>
    <row r="22" spans="1:16" x14ac:dyDescent="0.25">
      <c r="A22" s="6" t="s">
        <v>140</v>
      </c>
      <c r="B22" s="52" t="s">
        <v>422</v>
      </c>
      <c r="C22" s="4">
        <v>50</v>
      </c>
      <c r="D22" s="5">
        <v>50</v>
      </c>
      <c r="E22" s="25">
        <v>1.9500000000000002</v>
      </c>
      <c r="F22" s="23">
        <v>16.200000000000003</v>
      </c>
      <c r="G22" s="23">
        <v>10.199999999999999</v>
      </c>
      <c r="H22" s="25">
        <v>195</v>
      </c>
      <c r="I22" s="25">
        <v>0.06</v>
      </c>
      <c r="J22" s="23">
        <v>12.600000000000001</v>
      </c>
      <c r="K22" s="23">
        <v>0</v>
      </c>
      <c r="L22" s="23">
        <v>6.8999999999999995</v>
      </c>
      <c r="M22" s="25">
        <v>34.5</v>
      </c>
      <c r="N22" s="23">
        <v>60</v>
      </c>
      <c r="O22" s="23">
        <v>27</v>
      </c>
      <c r="P22" s="23">
        <v>1.2000000000000002</v>
      </c>
    </row>
    <row r="23" spans="1:16" x14ac:dyDescent="0.25">
      <c r="A23" s="13" t="s">
        <v>345</v>
      </c>
      <c r="B23" s="48" t="s">
        <v>344</v>
      </c>
      <c r="C23" s="14">
        <v>200</v>
      </c>
      <c r="D23" s="15"/>
      <c r="E23" s="21">
        <v>1.7000000000000002</v>
      </c>
      <c r="F23" s="19">
        <v>4.08</v>
      </c>
      <c r="G23" s="19">
        <v>11.64</v>
      </c>
      <c r="H23" s="21">
        <v>90</v>
      </c>
      <c r="I23" s="21">
        <v>4.4000000000000004E-2</v>
      </c>
      <c r="J23" s="19">
        <v>7.96</v>
      </c>
      <c r="K23" s="19">
        <v>0</v>
      </c>
      <c r="L23" s="19">
        <v>1.94</v>
      </c>
      <c r="M23" s="21">
        <v>21</v>
      </c>
      <c r="N23" s="19">
        <v>53.6</v>
      </c>
      <c r="O23" s="19">
        <v>15.600000000000001</v>
      </c>
      <c r="P23" s="19">
        <v>0.57999999999999996</v>
      </c>
    </row>
    <row r="24" spans="1:16" x14ac:dyDescent="0.25">
      <c r="A24" s="6" t="s">
        <v>345</v>
      </c>
      <c r="B24" s="49" t="s">
        <v>361</v>
      </c>
      <c r="C24" s="4"/>
      <c r="D24" s="5">
        <v>250</v>
      </c>
      <c r="E24" s="25">
        <v>2.125</v>
      </c>
      <c r="F24" s="23">
        <v>5.0999999999999996</v>
      </c>
      <c r="G24" s="26">
        <v>14.55</v>
      </c>
      <c r="H24" s="24">
        <v>112.5</v>
      </c>
      <c r="I24" s="25">
        <v>5.5E-2</v>
      </c>
      <c r="J24" s="23">
        <v>9.9499999999999993</v>
      </c>
      <c r="K24" s="23">
        <v>0</v>
      </c>
      <c r="L24" s="26">
        <v>2.4249999999999998</v>
      </c>
      <c r="M24" s="25">
        <v>26.25</v>
      </c>
      <c r="N24" s="23">
        <v>67</v>
      </c>
      <c r="O24" s="23">
        <v>19.5</v>
      </c>
      <c r="P24" s="26">
        <v>0.72499999999999998</v>
      </c>
    </row>
    <row r="25" spans="1:16" ht="15.75" customHeight="1" x14ac:dyDescent="0.25">
      <c r="A25" s="13" t="s">
        <v>434</v>
      </c>
      <c r="B25" s="48" t="s">
        <v>433</v>
      </c>
      <c r="C25" s="14">
        <v>120</v>
      </c>
      <c r="D25" s="15"/>
      <c r="E25" s="21">
        <v>13.6</v>
      </c>
      <c r="F25" s="19">
        <v>13.5</v>
      </c>
      <c r="G25" s="22">
        <v>4.0999999999999996</v>
      </c>
      <c r="H25" s="20">
        <v>192</v>
      </c>
      <c r="I25" s="21">
        <v>0.02</v>
      </c>
      <c r="J25" s="19">
        <v>2.2999999999999998</v>
      </c>
      <c r="K25" s="19">
        <v>0.03</v>
      </c>
      <c r="L25" s="22">
        <v>0.5</v>
      </c>
      <c r="M25" s="21">
        <v>34</v>
      </c>
      <c r="N25" s="19">
        <v>90</v>
      </c>
      <c r="O25" s="19">
        <v>16</v>
      </c>
      <c r="P25" s="22">
        <v>1</v>
      </c>
    </row>
    <row r="26" spans="1:16" ht="14.25" customHeight="1" x14ac:dyDescent="0.25">
      <c r="A26" s="6" t="s">
        <v>434</v>
      </c>
      <c r="B26" s="49" t="s">
        <v>433</v>
      </c>
      <c r="C26" s="4"/>
      <c r="D26" s="5">
        <v>120</v>
      </c>
      <c r="E26" s="25">
        <v>13.6</v>
      </c>
      <c r="F26" s="23">
        <v>13.5</v>
      </c>
      <c r="G26" s="26">
        <v>4.0999999999999996</v>
      </c>
      <c r="H26" s="24">
        <v>192</v>
      </c>
      <c r="I26" s="25">
        <v>0.02</v>
      </c>
      <c r="J26" s="23">
        <v>2.2999999999999998</v>
      </c>
      <c r="K26" s="23">
        <v>0.03</v>
      </c>
      <c r="L26" s="26">
        <v>0.5</v>
      </c>
      <c r="M26" s="25">
        <v>34</v>
      </c>
      <c r="N26" s="23">
        <v>90</v>
      </c>
      <c r="O26" s="23">
        <v>16</v>
      </c>
      <c r="P26" s="26">
        <v>1</v>
      </c>
    </row>
    <row r="27" spans="1:16" ht="30" x14ac:dyDescent="0.25">
      <c r="A27" s="13" t="s">
        <v>391</v>
      </c>
      <c r="B27" s="48" t="s">
        <v>392</v>
      </c>
      <c r="C27" s="14">
        <v>200</v>
      </c>
      <c r="D27" s="15"/>
      <c r="E27" s="21">
        <v>7.54</v>
      </c>
      <c r="F27" s="19">
        <v>0.9</v>
      </c>
      <c r="G27" s="22">
        <v>38.72</v>
      </c>
      <c r="H27" s="20">
        <v>193.2</v>
      </c>
      <c r="I27" s="21">
        <v>7.5999999999999998E-2</v>
      </c>
      <c r="J27" s="19">
        <v>0.02</v>
      </c>
      <c r="K27" s="19">
        <v>0</v>
      </c>
      <c r="L27" s="22">
        <v>1.06</v>
      </c>
      <c r="M27" s="21">
        <v>7.6</v>
      </c>
      <c r="N27" s="19">
        <v>47.6</v>
      </c>
      <c r="O27" s="19">
        <v>10.8</v>
      </c>
      <c r="P27" s="22">
        <v>1.04</v>
      </c>
    </row>
    <row r="28" spans="1:16" ht="30" x14ac:dyDescent="0.25">
      <c r="A28" s="16" t="s">
        <v>391</v>
      </c>
      <c r="B28" s="50" t="s">
        <v>392</v>
      </c>
      <c r="C28" s="4"/>
      <c r="D28" s="5">
        <v>200</v>
      </c>
      <c r="E28" s="25">
        <v>7.54</v>
      </c>
      <c r="F28" s="23">
        <v>0.9</v>
      </c>
      <c r="G28" s="26">
        <v>38.72</v>
      </c>
      <c r="H28" s="24">
        <v>193.2</v>
      </c>
      <c r="I28" s="25">
        <v>7.5999999999999998E-2</v>
      </c>
      <c r="J28" s="23">
        <v>0.02</v>
      </c>
      <c r="K28" s="23">
        <v>0</v>
      </c>
      <c r="L28" s="26">
        <v>1.06</v>
      </c>
      <c r="M28" s="25">
        <v>7.6</v>
      </c>
      <c r="N28" s="23">
        <v>47.6</v>
      </c>
      <c r="O28" s="23">
        <v>10.8</v>
      </c>
      <c r="P28" s="26">
        <v>1.04</v>
      </c>
    </row>
    <row r="29" spans="1:16" x14ac:dyDescent="0.25">
      <c r="A29" s="13" t="s">
        <v>421</v>
      </c>
      <c r="B29" s="48" t="s">
        <v>69</v>
      </c>
      <c r="C29" s="14">
        <v>60</v>
      </c>
      <c r="D29" s="15"/>
      <c r="E29" s="21">
        <v>3.96</v>
      </c>
      <c r="F29" s="19">
        <v>0.72</v>
      </c>
      <c r="G29" s="22">
        <v>20.04</v>
      </c>
      <c r="H29" s="20">
        <v>104.4</v>
      </c>
      <c r="I29" s="21">
        <v>0.10799999999999998</v>
      </c>
      <c r="J29" s="19"/>
      <c r="K29" s="19"/>
      <c r="L29" s="22">
        <v>0.84</v>
      </c>
      <c r="M29" s="21">
        <v>21</v>
      </c>
      <c r="N29" s="19">
        <v>94.8</v>
      </c>
      <c r="O29" s="19">
        <v>28.2</v>
      </c>
      <c r="P29" s="22">
        <v>2.34</v>
      </c>
    </row>
    <row r="30" spans="1:16" x14ac:dyDescent="0.25">
      <c r="A30" s="6" t="s">
        <v>421</v>
      </c>
      <c r="B30" s="49" t="s">
        <v>69</v>
      </c>
      <c r="C30" s="4"/>
      <c r="D30" s="5">
        <v>60</v>
      </c>
      <c r="E30" s="25">
        <v>3.96</v>
      </c>
      <c r="F30" s="23">
        <v>0.72</v>
      </c>
      <c r="G30" s="26">
        <v>20.04</v>
      </c>
      <c r="H30" s="24">
        <v>104.4</v>
      </c>
      <c r="I30" s="25">
        <v>0.10799999999999998</v>
      </c>
      <c r="J30" s="23"/>
      <c r="K30" s="23"/>
      <c r="L30" s="26">
        <v>0.84</v>
      </c>
      <c r="M30" s="25">
        <v>21</v>
      </c>
      <c r="N30" s="23">
        <v>94.8</v>
      </c>
      <c r="O30" s="23">
        <v>28.2</v>
      </c>
      <c r="P30" s="26">
        <v>2.34</v>
      </c>
    </row>
    <row r="31" spans="1:16" x14ac:dyDescent="0.25">
      <c r="A31" s="13" t="s">
        <v>376</v>
      </c>
      <c r="B31" s="48" t="s">
        <v>377</v>
      </c>
      <c r="C31" s="14">
        <v>200</v>
      </c>
      <c r="D31" s="15"/>
      <c r="E31" s="21">
        <v>0.3</v>
      </c>
      <c r="F31" s="19">
        <v>0</v>
      </c>
      <c r="G31" s="22">
        <v>20.100000000000001</v>
      </c>
      <c r="H31" s="20">
        <v>81</v>
      </c>
      <c r="I31" s="21">
        <v>0</v>
      </c>
      <c r="J31" s="19">
        <v>0.8</v>
      </c>
      <c r="K31" s="19">
        <v>0</v>
      </c>
      <c r="L31" s="22">
        <v>0</v>
      </c>
      <c r="M31" s="21">
        <v>10</v>
      </c>
      <c r="N31" s="19">
        <v>6</v>
      </c>
      <c r="O31" s="19">
        <v>3</v>
      </c>
      <c r="P31" s="22">
        <v>0.6</v>
      </c>
    </row>
    <row r="32" spans="1:16" x14ac:dyDescent="0.25">
      <c r="A32" s="6" t="s">
        <v>376</v>
      </c>
      <c r="B32" s="49" t="s">
        <v>377</v>
      </c>
      <c r="C32" s="4"/>
      <c r="D32" s="5">
        <v>200</v>
      </c>
      <c r="E32" s="25">
        <v>0.3</v>
      </c>
      <c r="F32" s="23">
        <v>0</v>
      </c>
      <c r="G32" s="26">
        <v>20.100000000000001</v>
      </c>
      <c r="H32" s="24">
        <v>81</v>
      </c>
      <c r="I32" s="25">
        <v>0</v>
      </c>
      <c r="J32" s="23">
        <v>0.8</v>
      </c>
      <c r="K32" s="23">
        <v>0</v>
      </c>
      <c r="L32" s="26">
        <v>0</v>
      </c>
      <c r="M32" s="25">
        <v>10</v>
      </c>
      <c r="N32" s="23">
        <v>6</v>
      </c>
      <c r="O32" s="23">
        <v>3</v>
      </c>
      <c r="P32" s="26">
        <v>0.6</v>
      </c>
    </row>
    <row r="33" spans="1:16" s="33" customFormat="1" x14ac:dyDescent="0.25">
      <c r="A33" s="61"/>
      <c r="B33" s="62" t="s">
        <v>170</v>
      </c>
      <c r="C33" s="63"/>
      <c r="D33" s="64"/>
      <c r="E33" s="65"/>
      <c r="F33" s="66"/>
      <c r="G33" s="67"/>
      <c r="H33" s="68">
        <f>SUM(H21,H23,H25,H27,H29,H31)</f>
        <v>790.6</v>
      </c>
      <c r="I33" s="65"/>
      <c r="J33" s="66"/>
      <c r="K33" s="66"/>
      <c r="L33" s="67"/>
      <c r="M33" s="65"/>
      <c r="N33" s="66"/>
      <c r="O33" s="66"/>
      <c r="P33" s="67"/>
    </row>
    <row r="34" spans="1:16" s="33" customFormat="1" x14ac:dyDescent="0.25">
      <c r="A34" s="69"/>
      <c r="B34" s="70" t="s">
        <v>171</v>
      </c>
      <c r="C34" s="71"/>
      <c r="D34" s="72"/>
      <c r="E34" s="73"/>
      <c r="F34" s="74"/>
      <c r="G34" s="75"/>
      <c r="H34" s="76">
        <f>SUM(H22,H24,H26,H28,H30,H32)</f>
        <v>878.1</v>
      </c>
      <c r="I34" s="73"/>
      <c r="J34" s="74"/>
      <c r="K34" s="74"/>
      <c r="L34" s="75"/>
      <c r="M34" s="73"/>
      <c r="N34" s="74"/>
      <c r="O34" s="74"/>
      <c r="P34" s="75"/>
    </row>
    <row r="35" spans="1:16" x14ac:dyDescent="0.25">
      <c r="A35" s="6"/>
      <c r="B35" s="47" t="s">
        <v>132</v>
      </c>
      <c r="C35" s="4"/>
      <c r="D35" s="5"/>
      <c r="E35" s="25"/>
      <c r="F35" s="23"/>
      <c r="G35" s="26"/>
      <c r="H35" s="24"/>
      <c r="I35" s="25"/>
      <c r="J35" s="23"/>
      <c r="K35" s="23"/>
      <c r="L35" s="26"/>
      <c r="M35" s="25"/>
      <c r="N35" s="23"/>
      <c r="O35" s="23"/>
      <c r="P35" s="26"/>
    </row>
    <row r="36" spans="1:16" s="1" customFormat="1" x14ac:dyDescent="0.25">
      <c r="A36" s="94" t="s">
        <v>421</v>
      </c>
      <c r="B36" s="51" t="s">
        <v>364</v>
      </c>
      <c r="C36" s="95">
        <v>100</v>
      </c>
      <c r="D36" s="96"/>
      <c r="E36" s="97">
        <v>0.6</v>
      </c>
      <c r="F36" s="98">
        <v>0.6</v>
      </c>
      <c r="G36" s="99">
        <v>15.4</v>
      </c>
      <c r="H36" s="100">
        <v>72</v>
      </c>
      <c r="I36" s="97">
        <v>0.05</v>
      </c>
      <c r="J36" s="98">
        <v>6</v>
      </c>
      <c r="K36" s="98">
        <v>0</v>
      </c>
      <c r="L36" s="99">
        <v>0.4</v>
      </c>
      <c r="M36" s="97">
        <v>30</v>
      </c>
      <c r="N36" s="98">
        <v>22</v>
      </c>
      <c r="O36" s="98">
        <v>17</v>
      </c>
      <c r="P36" s="99">
        <v>0.6</v>
      </c>
    </row>
    <row r="37" spans="1:16" s="1" customFormat="1" x14ac:dyDescent="0.25">
      <c r="A37" s="101" t="s">
        <v>421</v>
      </c>
      <c r="B37" s="52" t="s">
        <v>364</v>
      </c>
      <c r="C37" s="102"/>
      <c r="D37" s="103">
        <v>100</v>
      </c>
      <c r="E37" s="104">
        <v>0.6</v>
      </c>
      <c r="F37" s="105">
        <v>0.6</v>
      </c>
      <c r="G37" s="106">
        <v>15.4</v>
      </c>
      <c r="H37" s="107">
        <v>72</v>
      </c>
      <c r="I37" s="104">
        <v>0.05</v>
      </c>
      <c r="J37" s="105">
        <v>6</v>
      </c>
      <c r="K37" s="105">
        <v>0</v>
      </c>
      <c r="L37" s="106">
        <v>0.4</v>
      </c>
      <c r="M37" s="104">
        <v>30</v>
      </c>
      <c r="N37" s="105">
        <v>22</v>
      </c>
      <c r="O37" s="105">
        <v>17</v>
      </c>
      <c r="P37" s="106">
        <v>0.6</v>
      </c>
    </row>
    <row r="38" spans="1:16" x14ac:dyDescent="0.25">
      <c r="A38" s="13" t="s">
        <v>421</v>
      </c>
      <c r="B38" s="51" t="s">
        <v>363</v>
      </c>
      <c r="C38" s="14">
        <v>50</v>
      </c>
      <c r="D38" s="15"/>
      <c r="E38" s="21">
        <v>1.4</v>
      </c>
      <c r="F38" s="21">
        <v>1.65</v>
      </c>
      <c r="G38" s="21">
        <v>38.65</v>
      </c>
      <c r="H38" s="21">
        <v>175</v>
      </c>
      <c r="I38" s="21">
        <v>1.4999999999999999E-2</v>
      </c>
      <c r="J38" s="21">
        <v>0</v>
      </c>
      <c r="K38" s="21">
        <v>0</v>
      </c>
      <c r="L38" s="21">
        <v>0.35</v>
      </c>
      <c r="M38" s="21">
        <v>8</v>
      </c>
      <c r="N38" s="21">
        <v>18</v>
      </c>
      <c r="O38" s="21">
        <v>5</v>
      </c>
      <c r="P38" s="21">
        <v>0.75</v>
      </c>
    </row>
    <row r="39" spans="1:16" x14ac:dyDescent="0.25">
      <c r="A39" s="6" t="s">
        <v>421</v>
      </c>
      <c r="B39" s="52" t="s">
        <v>363</v>
      </c>
      <c r="C39" s="4"/>
      <c r="D39" s="5">
        <v>60</v>
      </c>
      <c r="E39" s="25">
        <f t="shared" ref="E39:P39" si="3">(60/50)*E38</f>
        <v>1.68</v>
      </c>
      <c r="F39" s="25">
        <f t="shared" si="3"/>
        <v>1.9799999999999998</v>
      </c>
      <c r="G39" s="25">
        <f t="shared" si="3"/>
        <v>46.379999999999995</v>
      </c>
      <c r="H39" s="25">
        <f t="shared" si="3"/>
        <v>210</v>
      </c>
      <c r="I39" s="25">
        <f t="shared" si="3"/>
        <v>1.7999999999999999E-2</v>
      </c>
      <c r="J39" s="25">
        <f t="shared" si="3"/>
        <v>0</v>
      </c>
      <c r="K39" s="25">
        <f t="shared" si="3"/>
        <v>0</v>
      </c>
      <c r="L39" s="25">
        <f t="shared" si="3"/>
        <v>0.42</v>
      </c>
      <c r="M39" s="25">
        <f t="shared" si="3"/>
        <v>9.6</v>
      </c>
      <c r="N39" s="25">
        <f t="shared" si="3"/>
        <v>21.599999999999998</v>
      </c>
      <c r="O39" s="25">
        <f t="shared" si="3"/>
        <v>6</v>
      </c>
      <c r="P39" s="25">
        <f t="shared" si="3"/>
        <v>0.89999999999999991</v>
      </c>
    </row>
    <row r="40" spans="1:16" x14ac:dyDescent="0.25">
      <c r="A40" s="13" t="s">
        <v>421</v>
      </c>
      <c r="B40" s="48" t="s">
        <v>216</v>
      </c>
      <c r="C40" s="14">
        <v>200</v>
      </c>
      <c r="D40" s="15"/>
      <c r="E40" s="21">
        <v>5.4</v>
      </c>
      <c r="F40" s="19">
        <v>5</v>
      </c>
      <c r="G40" s="22">
        <v>21.6</v>
      </c>
      <c r="H40" s="20">
        <v>158</v>
      </c>
      <c r="I40" s="21">
        <v>0.06</v>
      </c>
      <c r="J40" s="19">
        <v>1.8</v>
      </c>
      <c r="K40" s="19">
        <v>44</v>
      </c>
      <c r="L40" s="22">
        <v>0</v>
      </c>
      <c r="M40" s="21">
        <v>242</v>
      </c>
      <c r="N40" s="19">
        <v>188</v>
      </c>
      <c r="O40" s="19">
        <v>30</v>
      </c>
      <c r="P40" s="22">
        <v>0.2</v>
      </c>
    </row>
    <row r="41" spans="1:16" x14ac:dyDescent="0.25">
      <c r="A41" s="16" t="s">
        <v>421</v>
      </c>
      <c r="B41" s="50" t="s">
        <v>216</v>
      </c>
      <c r="C41" s="17"/>
      <c r="D41" s="18">
        <v>200</v>
      </c>
      <c r="E41" s="29">
        <v>5.4</v>
      </c>
      <c r="F41" s="27">
        <v>5</v>
      </c>
      <c r="G41" s="30">
        <v>21.6</v>
      </c>
      <c r="H41" s="28">
        <v>158</v>
      </c>
      <c r="I41" s="29">
        <v>0.06</v>
      </c>
      <c r="J41" s="27">
        <v>1.8</v>
      </c>
      <c r="K41" s="27">
        <v>44</v>
      </c>
      <c r="L41" s="30">
        <v>0</v>
      </c>
      <c r="M41" s="29">
        <v>242</v>
      </c>
      <c r="N41" s="27">
        <v>188</v>
      </c>
      <c r="O41" s="27">
        <v>30</v>
      </c>
      <c r="P41" s="30">
        <v>0.2</v>
      </c>
    </row>
    <row r="42" spans="1:16" s="33" customFormat="1" x14ac:dyDescent="0.25">
      <c r="A42" s="61"/>
      <c r="B42" s="62" t="s">
        <v>170</v>
      </c>
      <c r="C42" s="63"/>
      <c r="D42" s="64"/>
      <c r="E42" s="65"/>
      <c r="F42" s="66"/>
      <c r="G42" s="67"/>
      <c r="H42" s="68">
        <f>SUM(H36,H38,H40)</f>
        <v>405</v>
      </c>
      <c r="I42" s="65"/>
      <c r="J42" s="66"/>
      <c r="K42" s="66"/>
      <c r="L42" s="67"/>
      <c r="M42" s="65"/>
      <c r="N42" s="66"/>
      <c r="O42" s="66"/>
      <c r="P42" s="67"/>
    </row>
    <row r="43" spans="1:16" s="33" customFormat="1" x14ac:dyDescent="0.25">
      <c r="A43" s="69"/>
      <c r="B43" s="70" t="s">
        <v>171</v>
      </c>
      <c r="C43" s="71"/>
      <c r="D43" s="72"/>
      <c r="E43" s="73"/>
      <c r="F43" s="74"/>
      <c r="G43" s="75"/>
      <c r="H43" s="76">
        <f>SUM(H37,H39,H41)</f>
        <v>440</v>
      </c>
      <c r="I43" s="73"/>
      <c r="J43" s="74"/>
      <c r="K43" s="74"/>
      <c r="L43" s="75"/>
      <c r="M43" s="73"/>
      <c r="N43" s="74"/>
      <c r="O43" s="74"/>
      <c r="P43" s="75"/>
    </row>
    <row r="44" spans="1:16" s="33" customFormat="1" x14ac:dyDescent="0.25">
      <c r="A44" s="77"/>
      <c r="B44" s="78" t="s">
        <v>172</v>
      </c>
      <c r="C44" s="79"/>
      <c r="D44" s="80"/>
      <c r="E44" s="81">
        <f t="shared" ref="E44:P44" si="4">SUM(E18,E33,E42)</f>
        <v>25.820000000000004</v>
      </c>
      <c r="F44" s="82">
        <f t="shared" si="4"/>
        <v>61.34</v>
      </c>
      <c r="G44" s="83">
        <f t="shared" si="4"/>
        <v>133.79999999999998</v>
      </c>
      <c r="H44" s="84">
        <f t="shared" si="4"/>
        <v>2390.2600000000002</v>
      </c>
      <c r="I44" s="81">
        <f t="shared" si="4"/>
        <v>0.1</v>
      </c>
      <c r="J44" s="82">
        <f t="shared" si="4"/>
        <v>33.46</v>
      </c>
      <c r="K44" s="82">
        <f t="shared" si="4"/>
        <v>0.12</v>
      </c>
      <c r="L44" s="83">
        <f t="shared" si="4"/>
        <v>0.4</v>
      </c>
      <c r="M44" s="81">
        <f t="shared" si="4"/>
        <v>73.14</v>
      </c>
      <c r="N44" s="82">
        <f t="shared" si="4"/>
        <v>21</v>
      </c>
      <c r="O44" s="82">
        <f t="shared" si="4"/>
        <v>5</v>
      </c>
      <c r="P44" s="83">
        <f t="shared" si="4"/>
        <v>1.92</v>
      </c>
    </row>
    <row r="45" spans="1:16" s="33" customFormat="1" ht="15.75" thickBot="1" x14ac:dyDescent="0.3">
      <c r="A45" s="85"/>
      <c r="B45" s="86" t="s">
        <v>173</v>
      </c>
      <c r="C45" s="87"/>
      <c r="D45" s="88"/>
      <c r="E45" s="89">
        <f t="shared" ref="E45:P45" si="5">SUM(E19,E34,E43)</f>
        <v>30.100000000000005</v>
      </c>
      <c r="F45" s="90">
        <f t="shared" si="5"/>
        <v>64</v>
      </c>
      <c r="G45" s="91">
        <f t="shared" si="5"/>
        <v>147.69999999999999</v>
      </c>
      <c r="H45" s="92">
        <f t="shared" si="5"/>
        <v>2609.4250000000002</v>
      </c>
      <c r="I45" s="89">
        <f t="shared" si="5"/>
        <v>0.12000000000000001</v>
      </c>
      <c r="J45" s="90">
        <f t="shared" si="5"/>
        <v>41.125</v>
      </c>
      <c r="K45" s="90">
        <f t="shared" si="5"/>
        <v>0.12</v>
      </c>
      <c r="L45" s="91">
        <f t="shared" si="5"/>
        <v>0.4</v>
      </c>
      <c r="M45" s="89">
        <f t="shared" si="5"/>
        <v>86.375</v>
      </c>
      <c r="N45" s="90">
        <f t="shared" si="5"/>
        <v>21</v>
      </c>
      <c r="O45" s="90">
        <f t="shared" si="5"/>
        <v>5</v>
      </c>
      <c r="P45" s="91">
        <f t="shared" si="5"/>
        <v>2.2250000000000001</v>
      </c>
    </row>
  </sheetData>
  <mergeCells count="9">
    <mergeCell ref="A1:P1"/>
    <mergeCell ref="A2:P2"/>
    <mergeCell ref="A3:A4"/>
    <mergeCell ref="B3:B4"/>
    <mergeCell ref="C3:D3"/>
    <mergeCell ref="E3:G3"/>
    <mergeCell ref="H3:H4"/>
    <mergeCell ref="I3:L3"/>
    <mergeCell ref="M3:P3"/>
  </mergeCells>
  <pageMargins left="0.70866141732283472" right="0.31" top="0.3" bottom="0.33" header="0.31496062992125984" footer="0.31496062992125984"/>
  <pageSetup paperSize="9" scale="75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A25" workbookViewId="0">
      <selection activeCell="A41" sqref="A41"/>
    </sheetView>
  </sheetViews>
  <sheetFormatPr defaultRowHeight="5.65" customHeight="1" x14ac:dyDescent="0.25"/>
  <cols>
    <col min="1" max="1" width="9.5703125" style="1" customWidth="1"/>
    <col min="2" max="2" width="36.140625" style="174" customWidth="1"/>
    <col min="3" max="7" width="9.140625" style="1"/>
    <col min="8" max="8" width="15.140625" style="1" customWidth="1"/>
    <col min="9" max="16" width="9.140625" style="1"/>
  </cols>
  <sheetData>
    <row r="1" spans="1:16" ht="15" x14ac:dyDescent="0.25">
      <c r="A1" s="251" t="s">
        <v>283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</row>
    <row r="2" spans="1:16" ht="15.75" thickBot="1" x14ac:dyDescent="0.3">
      <c r="A2" s="253" t="s">
        <v>330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</row>
    <row r="3" spans="1:16" s="33" customFormat="1" ht="15" x14ac:dyDescent="0.25">
      <c r="A3" s="254" t="s">
        <v>113</v>
      </c>
      <c r="B3" s="254" t="s">
        <v>95</v>
      </c>
      <c r="C3" s="256" t="s">
        <v>96</v>
      </c>
      <c r="D3" s="257"/>
      <c r="E3" s="258" t="s">
        <v>97</v>
      </c>
      <c r="F3" s="259"/>
      <c r="G3" s="260"/>
      <c r="H3" s="261" t="s">
        <v>98</v>
      </c>
      <c r="I3" s="263" t="s">
        <v>99</v>
      </c>
      <c r="J3" s="264"/>
      <c r="K3" s="264"/>
      <c r="L3" s="265"/>
      <c r="M3" s="258" t="s">
        <v>100</v>
      </c>
      <c r="N3" s="259"/>
      <c r="O3" s="259"/>
      <c r="P3" s="260"/>
    </row>
    <row r="4" spans="1:16" s="33" customFormat="1" ht="26.25" x14ac:dyDescent="0.25">
      <c r="A4" s="255"/>
      <c r="B4" s="255"/>
      <c r="C4" s="125" t="s">
        <v>101</v>
      </c>
      <c r="D4" s="126" t="s">
        <v>102</v>
      </c>
      <c r="E4" s="127" t="s">
        <v>2</v>
      </c>
      <c r="F4" s="128" t="s">
        <v>103</v>
      </c>
      <c r="G4" s="129" t="s">
        <v>104</v>
      </c>
      <c r="H4" s="262"/>
      <c r="I4" s="130" t="s">
        <v>105</v>
      </c>
      <c r="J4" s="131" t="s">
        <v>106</v>
      </c>
      <c r="K4" s="131" t="s">
        <v>107</v>
      </c>
      <c r="L4" s="132" t="s">
        <v>108</v>
      </c>
      <c r="M4" s="127" t="s">
        <v>109</v>
      </c>
      <c r="N4" s="128" t="s">
        <v>110</v>
      </c>
      <c r="O4" s="128" t="s">
        <v>111</v>
      </c>
      <c r="P4" s="129" t="s">
        <v>112</v>
      </c>
    </row>
    <row r="5" spans="1:16" ht="15" x14ac:dyDescent="0.25">
      <c r="A5" s="101"/>
      <c r="B5" s="133" t="s">
        <v>114</v>
      </c>
      <c r="C5" s="102"/>
      <c r="D5" s="103"/>
      <c r="E5" s="104"/>
      <c r="F5" s="105"/>
      <c r="G5" s="106"/>
      <c r="H5" s="107"/>
      <c r="I5" s="104"/>
      <c r="J5" s="105"/>
      <c r="K5" s="105"/>
      <c r="L5" s="106"/>
      <c r="M5" s="104"/>
      <c r="N5" s="105"/>
      <c r="O5" s="105"/>
      <c r="P5" s="106"/>
    </row>
    <row r="6" spans="1:16" ht="15" x14ac:dyDescent="0.25">
      <c r="A6" s="94"/>
      <c r="B6" s="51"/>
      <c r="C6" s="95"/>
      <c r="D6" s="96"/>
      <c r="E6" s="97"/>
      <c r="F6" s="98"/>
      <c r="G6" s="99"/>
      <c r="H6" s="100"/>
      <c r="I6" s="97"/>
      <c r="J6" s="98"/>
      <c r="K6" s="98"/>
      <c r="L6" s="99"/>
      <c r="M6" s="97"/>
      <c r="N6" s="98"/>
      <c r="O6" s="98"/>
      <c r="P6" s="99"/>
    </row>
    <row r="7" spans="1:16" ht="15" x14ac:dyDescent="0.25">
      <c r="A7" s="101"/>
      <c r="B7" s="52"/>
      <c r="C7" s="102"/>
      <c r="D7" s="103"/>
      <c r="E7" s="104"/>
      <c r="F7" s="105"/>
      <c r="G7" s="106"/>
      <c r="H7" s="107"/>
      <c r="I7" s="104"/>
      <c r="J7" s="105"/>
      <c r="K7" s="105"/>
      <c r="L7" s="106"/>
      <c r="M7" s="104"/>
      <c r="N7" s="105"/>
      <c r="O7" s="105"/>
      <c r="P7" s="106"/>
    </row>
    <row r="8" spans="1:16" ht="30" x14ac:dyDescent="0.25">
      <c r="A8" s="94" t="s">
        <v>407</v>
      </c>
      <c r="B8" s="51" t="s">
        <v>409</v>
      </c>
      <c r="C8" s="95">
        <v>200</v>
      </c>
      <c r="D8" s="96"/>
      <c r="E8" s="97">
        <f>8.56</f>
        <v>8.56</v>
      </c>
      <c r="F8" s="98">
        <v>14.12</v>
      </c>
      <c r="G8" s="99">
        <v>31.52</v>
      </c>
      <c r="H8" s="100">
        <v>287.39999999999998</v>
      </c>
      <c r="I8" s="97">
        <v>0.18</v>
      </c>
      <c r="J8" s="98">
        <v>1.42</v>
      </c>
      <c r="K8" s="98">
        <v>0.08</v>
      </c>
      <c r="L8" s="99">
        <v>0.8</v>
      </c>
      <c r="M8" s="97">
        <v>154.6</v>
      </c>
      <c r="N8" s="98">
        <v>241.6</v>
      </c>
      <c r="O8" s="98">
        <v>71</v>
      </c>
      <c r="P8" s="99">
        <v>1.7</v>
      </c>
    </row>
    <row r="9" spans="1:16" ht="30" x14ac:dyDescent="0.25">
      <c r="A9" s="134" t="s">
        <v>407</v>
      </c>
      <c r="B9" s="135" t="s">
        <v>409</v>
      </c>
      <c r="C9" s="102"/>
      <c r="D9" s="103">
        <v>250</v>
      </c>
      <c r="E9" s="104">
        <f>(250/200)*E8</f>
        <v>10.700000000000001</v>
      </c>
      <c r="F9" s="105">
        <f t="shared" ref="F9:P9" si="0">(250/200)*F8</f>
        <v>17.649999999999999</v>
      </c>
      <c r="G9" s="105">
        <f t="shared" si="0"/>
        <v>39.4</v>
      </c>
      <c r="H9" s="104">
        <f t="shared" si="0"/>
        <v>359.25</v>
      </c>
      <c r="I9" s="104">
        <f t="shared" si="0"/>
        <v>0.22499999999999998</v>
      </c>
      <c r="J9" s="105">
        <f t="shared" si="0"/>
        <v>1.7749999999999999</v>
      </c>
      <c r="K9" s="105">
        <f t="shared" si="0"/>
        <v>0.1</v>
      </c>
      <c r="L9" s="105">
        <f t="shared" si="0"/>
        <v>1</v>
      </c>
      <c r="M9" s="104">
        <f t="shared" si="0"/>
        <v>193.25</v>
      </c>
      <c r="N9" s="105">
        <f t="shared" si="0"/>
        <v>302</v>
      </c>
      <c r="O9" s="105">
        <f t="shared" si="0"/>
        <v>88.75</v>
      </c>
      <c r="P9" s="105">
        <f t="shared" si="0"/>
        <v>2.125</v>
      </c>
    </row>
    <row r="10" spans="1:16" ht="15" x14ac:dyDescent="0.25">
      <c r="A10" s="94" t="s">
        <v>398</v>
      </c>
      <c r="B10" s="51" t="s">
        <v>16</v>
      </c>
      <c r="C10" s="95">
        <v>45</v>
      </c>
      <c r="D10" s="96"/>
      <c r="E10" s="97">
        <v>6.7</v>
      </c>
      <c r="F10" s="98">
        <v>9.5</v>
      </c>
      <c r="G10" s="99">
        <v>9.9</v>
      </c>
      <c r="H10" s="100">
        <v>153</v>
      </c>
      <c r="I10" s="97">
        <v>0.03</v>
      </c>
      <c r="J10" s="98">
        <v>0.1</v>
      </c>
      <c r="K10" s="98">
        <v>0.08</v>
      </c>
      <c r="L10" s="99">
        <v>0.4</v>
      </c>
      <c r="M10" s="97">
        <v>185</v>
      </c>
      <c r="N10" s="98">
        <v>132</v>
      </c>
      <c r="O10" s="98">
        <v>13</v>
      </c>
      <c r="P10" s="99">
        <v>0.4</v>
      </c>
    </row>
    <row r="11" spans="1:16" ht="15" x14ac:dyDescent="0.25">
      <c r="A11" s="101" t="s">
        <v>398</v>
      </c>
      <c r="B11" s="52" t="s">
        <v>16</v>
      </c>
      <c r="C11" s="102"/>
      <c r="D11" s="103">
        <v>45</v>
      </c>
      <c r="E11" s="104">
        <v>6.7</v>
      </c>
      <c r="F11" s="105">
        <v>9.5</v>
      </c>
      <c r="G11" s="106">
        <v>9.9</v>
      </c>
      <c r="H11" s="107">
        <v>153</v>
      </c>
      <c r="I11" s="104">
        <v>0.03</v>
      </c>
      <c r="J11" s="105">
        <v>0.1</v>
      </c>
      <c r="K11" s="105">
        <v>0.08</v>
      </c>
      <c r="L11" s="106">
        <v>0.4</v>
      </c>
      <c r="M11" s="104">
        <v>185</v>
      </c>
      <c r="N11" s="105">
        <v>132</v>
      </c>
      <c r="O11" s="105">
        <v>13</v>
      </c>
      <c r="P11" s="106">
        <v>0.4</v>
      </c>
    </row>
    <row r="12" spans="1:16" ht="15" x14ac:dyDescent="0.25">
      <c r="A12" s="94" t="s">
        <v>410</v>
      </c>
      <c r="B12" s="51" t="s">
        <v>411</v>
      </c>
      <c r="C12" s="95">
        <v>10</v>
      </c>
      <c r="D12" s="96"/>
      <c r="E12" s="97">
        <v>0.05</v>
      </c>
      <c r="F12" s="98">
        <v>8.25</v>
      </c>
      <c r="G12" s="99">
        <v>0.08</v>
      </c>
      <c r="H12" s="100">
        <v>74.8</v>
      </c>
      <c r="I12" s="97">
        <v>0</v>
      </c>
      <c r="J12" s="98">
        <v>0</v>
      </c>
      <c r="K12" s="98">
        <v>5.8999999999999997E-2</v>
      </c>
      <c r="L12" s="99">
        <v>0.1</v>
      </c>
      <c r="M12" s="97">
        <v>1.2</v>
      </c>
      <c r="N12" s="98">
        <v>1.9</v>
      </c>
      <c r="O12" s="98">
        <v>0</v>
      </c>
      <c r="P12" s="99">
        <v>0.02</v>
      </c>
    </row>
    <row r="13" spans="1:16" ht="15" x14ac:dyDescent="0.25">
      <c r="A13" s="101" t="s">
        <v>410</v>
      </c>
      <c r="B13" s="52" t="s">
        <v>411</v>
      </c>
      <c r="C13" s="102"/>
      <c r="D13" s="103">
        <v>10</v>
      </c>
      <c r="E13" s="104">
        <v>0.05</v>
      </c>
      <c r="F13" s="105">
        <v>8.25</v>
      </c>
      <c r="G13" s="106">
        <v>0.08</v>
      </c>
      <c r="H13" s="107">
        <v>74.8</v>
      </c>
      <c r="I13" s="104">
        <v>0</v>
      </c>
      <c r="J13" s="105">
        <v>0</v>
      </c>
      <c r="K13" s="105">
        <v>5.8999999999999997E-2</v>
      </c>
      <c r="L13" s="106">
        <v>0.1</v>
      </c>
      <c r="M13" s="104">
        <v>1.2</v>
      </c>
      <c r="N13" s="105">
        <v>1.9</v>
      </c>
      <c r="O13" s="105">
        <v>0</v>
      </c>
      <c r="P13" s="106">
        <v>0.02</v>
      </c>
    </row>
    <row r="14" spans="1:16" ht="15" x14ac:dyDescent="0.25">
      <c r="A14" s="94" t="s">
        <v>421</v>
      </c>
      <c r="B14" s="48" t="s">
        <v>355</v>
      </c>
      <c r="C14" s="14">
        <v>100</v>
      </c>
      <c r="D14" s="15"/>
      <c r="E14" s="21" t="s">
        <v>356</v>
      </c>
      <c r="F14" s="19">
        <v>27.5</v>
      </c>
      <c r="G14" s="22">
        <v>51.2</v>
      </c>
      <c r="H14" s="20">
        <v>499</v>
      </c>
      <c r="I14" s="97"/>
      <c r="J14" s="98"/>
      <c r="K14" s="98"/>
      <c r="L14" s="99"/>
      <c r="M14" s="97"/>
      <c r="N14" s="98"/>
      <c r="O14" s="98"/>
      <c r="P14" s="99"/>
    </row>
    <row r="15" spans="1:16" s="12" customFormat="1" ht="15" x14ac:dyDescent="0.25">
      <c r="A15" s="134" t="s">
        <v>421</v>
      </c>
      <c r="B15" s="49" t="s">
        <v>355</v>
      </c>
      <c r="C15" s="4"/>
      <c r="D15" s="5">
        <v>100</v>
      </c>
      <c r="E15" s="29" t="s">
        <v>356</v>
      </c>
      <c r="F15" s="27">
        <v>27.5</v>
      </c>
      <c r="G15" s="30">
        <v>51.2</v>
      </c>
      <c r="H15" s="28">
        <v>499</v>
      </c>
      <c r="I15" s="138"/>
      <c r="J15" s="139"/>
      <c r="K15" s="139"/>
      <c r="L15" s="140"/>
      <c r="M15" s="138"/>
      <c r="N15" s="139"/>
      <c r="O15" s="139"/>
      <c r="P15" s="140"/>
    </row>
    <row r="16" spans="1:16" ht="15.75" customHeight="1" x14ac:dyDescent="0.25">
      <c r="A16" s="94" t="s">
        <v>412</v>
      </c>
      <c r="B16" s="51" t="s">
        <v>207</v>
      </c>
      <c r="C16" s="95">
        <v>200</v>
      </c>
      <c r="D16" s="96"/>
      <c r="E16" s="97">
        <v>1.5</v>
      </c>
      <c r="F16" s="98">
        <v>1.3</v>
      </c>
      <c r="G16" s="99">
        <v>15.9</v>
      </c>
      <c r="H16" s="100">
        <v>81</v>
      </c>
      <c r="I16" s="97">
        <v>0.04</v>
      </c>
      <c r="J16" s="98">
        <v>1.3</v>
      </c>
      <c r="K16" s="98">
        <v>0.01</v>
      </c>
      <c r="L16" s="99">
        <v>0</v>
      </c>
      <c r="M16" s="97">
        <v>127</v>
      </c>
      <c r="N16" s="98">
        <v>93</v>
      </c>
      <c r="O16" s="98">
        <v>15</v>
      </c>
      <c r="P16" s="99">
        <v>0.4</v>
      </c>
    </row>
    <row r="17" spans="1:16" ht="15" x14ac:dyDescent="0.25">
      <c r="A17" s="101" t="s">
        <v>412</v>
      </c>
      <c r="B17" s="52" t="s">
        <v>207</v>
      </c>
      <c r="C17" s="102"/>
      <c r="D17" s="103">
        <v>200</v>
      </c>
      <c r="E17" s="104">
        <v>1.5</v>
      </c>
      <c r="F17" s="105">
        <v>1.3</v>
      </c>
      <c r="G17" s="106">
        <v>15.9</v>
      </c>
      <c r="H17" s="107">
        <v>81</v>
      </c>
      <c r="I17" s="104">
        <v>0.04</v>
      </c>
      <c r="J17" s="105">
        <v>1.3</v>
      </c>
      <c r="K17" s="105">
        <v>0.01</v>
      </c>
      <c r="L17" s="106">
        <v>0</v>
      </c>
      <c r="M17" s="104">
        <v>127</v>
      </c>
      <c r="N17" s="105">
        <v>93</v>
      </c>
      <c r="O17" s="105">
        <v>15</v>
      </c>
      <c r="P17" s="106">
        <v>0.4</v>
      </c>
    </row>
    <row r="18" spans="1:16" s="33" customFormat="1" ht="15" x14ac:dyDescent="0.25">
      <c r="A18" s="142"/>
      <c r="B18" s="143" t="s">
        <v>170</v>
      </c>
      <c r="C18" s="144"/>
      <c r="D18" s="145"/>
      <c r="E18" s="146">
        <f t="shared" ref="E18:G19" si="1">SUM(E6,E8,E10,E12,E14,E16)</f>
        <v>16.810000000000002</v>
      </c>
      <c r="F18" s="147">
        <f t="shared" si="1"/>
        <v>60.669999999999995</v>
      </c>
      <c r="G18" s="148">
        <f t="shared" si="1"/>
        <v>108.60000000000001</v>
      </c>
      <c r="H18" s="149">
        <f>SUM(H6,H8,H10,H12,H14,H16)</f>
        <v>1095.1999999999998</v>
      </c>
      <c r="I18" s="146">
        <f t="shared" ref="I18:P19" si="2">SUM(I6,I8,I10,I12,I14,I16)</f>
        <v>0.25</v>
      </c>
      <c r="J18" s="147">
        <f t="shared" si="2"/>
        <v>2.8200000000000003</v>
      </c>
      <c r="K18" s="147">
        <f t="shared" si="2"/>
        <v>0.22900000000000001</v>
      </c>
      <c r="L18" s="148">
        <f t="shared" si="2"/>
        <v>1.3000000000000003</v>
      </c>
      <c r="M18" s="146">
        <f t="shared" si="2"/>
        <v>467.8</v>
      </c>
      <c r="N18" s="147">
        <f t="shared" si="2"/>
        <v>468.5</v>
      </c>
      <c r="O18" s="147">
        <f t="shared" si="2"/>
        <v>99</v>
      </c>
      <c r="P18" s="148">
        <f t="shared" si="2"/>
        <v>2.52</v>
      </c>
    </row>
    <row r="19" spans="1:16" s="33" customFormat="1" ht="15" x14ac:dyDescent="0.25">
      <c r="A19" s="150"/>
      <c r="B19" s="151" t="s">
        <v>171</v>
      </c>
      <c r="C19" s="152"/>
      <c r="D19" s="153"/>
      <c r="E19" s="154">
        <f t="shared" si="1"/>
        <v>18.950000000000003</v>
      </c>
      <c r="F19" s="155">
        <f t="shared" si="1"/>
        <v>64.2</v>
      </c>
      <c r="G19" s="156">
        <f t="shared" si="1"/>
        <v>116.48</v>
      </c>
      <c r="H19" s="157">
        <f>SUM(H7,H9,H11,H13,H15,H17)</f>
        <v>1167.05</v>
      </c>
      <c r="I19" s="154">
        <f t="shared" si="2"/>
        <v>0.29499999999999998</v>
      </c>
      <c r="J19" s="155">
        <f t="shared" si="2"/>
        <v>3.1749999999999998</v>
      </c>
      <c r="K19" s="155">
        <f t="shared" si="2"/>
        <v>0.249</v>
      </c>
      <c r="L19" s="156">
        <f t="shared" si="2"/>
        <v>1.5</v>
      </c>
      <c r="M19" s="154">
        <f t="shared" si="2"/>
        <v>506.45</v>
      </c>
      <c r="N19" s="155">
        <f t="shared" si="2"/>
        <v>528.9</v>
      </c>
      <c r="O19" s="155">
        <f t="shared" si="2"/>
        <v>116.75</v>
      </c>
      <c r="P19" s="156">
        <f t="shared" si="2"/>
        <v>2.9449999999999998</v>
      </c>
    </row>
    <row r="20" spans="1:16" ht="15" x14ac:dyDescent="0.25">
      <c r="A20" s="101"/>
      <c r="B20" s="133" t="s">
        <v>131</v>
      </c>
      <c r="C20" s="102"/>
      <c r="D20" s="103"/>
      <c r="E20" s="104"/>
      <c r="F20" s="105"/>
      <c r="G20" s="106"/>
      <c r="H20" s="107"/>
      <c r="I20" s="104"/>
      <c r="J20" s="105"/>
      <c r="K20" s="105"/>
      <c r="L20" s="106"/>
      <c r="M20" s="104"/>
      <c r="N20" s="105"/>
      <c r="O20" s="105"/>
      <c r="P20" s="106"/>
    </row>
    <row r="21" spans="1:16" ht="15" x14ac:dyDescent="0.25">
      <c r="A21" s="94" t="s">
        <v>399</v>
      </c>
      <c r="B21" s="51" t="s">
        <v>341</v>
      </c>
      <c r="C21" s="95">
        <v>100</v>
      </c>
      <c r="D21" s="96"/>
      <c r="E21" s="97">
        <v>1</v>
      </c>
      <c r="F21" s="97">
        <v>10.1</v>
      </c>
      <c r="G21" s="97">
        <v>3.4</v>
      </c>
      <c r="H21" s="97">
        <v>109</v>
      </c>
      <c r="I21" s="97">
        <v>0.05</v>
      </c>
      <c r="J21" s="97">
        <v>42.6</v>
      </c>
      <c r="K21" s="97">
        <v>0</v>
      </c>
      <c r="L21" s="97">
        <v>5.0999999999999996</v>
      </c>
      <c r="M21" s="97">
        <v>23</v>
      </c>
      <c r="N21" s="97">
        <v>22</v>
      </c>
      <c r="O21" s="97">
        <v>15</v>
      </c>
      <c r="P21" s="97">
        <v>0.8</v>
      </c>
    </row>
    <row r="22" spans="1:16" ht="15" x14ac:dyDescent="0.25">
      <c r="A22" s="101" t="s">
        <v>399</v>
      </c>
      <c r="B22" s="52" t="s">
        <v>341</v>
      </c>
      <c r="C22" s="102"/>
      <c r="D22" s="103">
        <v>150</v>
      </c>
      <c r="E22" s="104">
        <v>1.5</v>
      </c>
      <c r="F22" s="104">
        <v>15.149999999999999</v>
      </c>
      <c r="G22" s="104">
        <v>5.0999999999999996</v>
      </c>
      <c r="H22" s="104">
        <v>163.5</v>
      </c>
      <c r="I22" s="104">
        <v>7.5000000000000011E-2</v>
      </c>
      <c r="J22" s="104">
        <v>63.900000000000006</v>
      </c>
      <c r="K22" s="104">
        <v>0</v>
      </c>
      <c r="L22" s="104">
        <v>7.6499999999999995</v>
      </c>
      <c r="M22" s="104">
        <v>34.5</v>
      </c>
      <c r="N22" s="104">
        <v>33</v>
      </c>
      <c r="O22" s="104">
        <v>22.5</v>
      </c>
      <c r="P22" s="104">
        <v>1.2000000000000002</v>
      </c>
    </row>
    <row r="23" spans="1:16" ht="15.75" customHeight="1" x14ac:dyDescent="0.25">
      <c r="A23" s="94" t="s">
        <v>436</v>
      </c>
      <c r="B23" s="51" t="s">
        <v>437</v>
      </c>
      <c r="C23" s="95">
        <v>200</v>
      </c>
      <c r="D23" s="96"/>
      <c r="E23" s="97">
        <v>1.7600000000000002</v>
      </c>
      <c r="F23" s="98">
        <v>2.3600000000000003</v>
      </c>
      <c r="G23" s="99">
        <v>11.76</v>
      </c>
      <c r="H23" s="100">
        <v>75.400000000000006</v>
      </c>
      <c r="I23" s="97">
        <v>9.6000000000000002E-2</v>
      </c>
      <c r="J23" s="98">
        <v>8.86</v>
      </c>
      <c r="K23" s="98">
        <v>0</v>
      </c>
      <c r="L23" s="99">
        <v>1.02</v>
      </c>
      <c r="M23" s="97">
        <v>13</v>
      </c>
      <c r="N23" s="98">
        <v>56.800000000000004</v>
      </c>
      <c r="O23" s="98">
        <v>23.400000000000002</v>
      </c>
      <c r="P23" s="99">
        <v>0.88000000000000012</v>
      </c>
    </row>
    <row r="24" spans="1:16" ht="16.5" customHeight="1" x14ac:dyDescent="0.25">
      <c r="A24" s="101" t="s">
        <v>436</v>
      </c>
      <c r="B24" s="52" t="s">
        <v>435</v>
      </c>
      <c r="C24" s="102"/>
      <c r="D24" s="103">
        <v>250</v>
      </c>
      <c r="E24" s="104">
        <v>2.2000000000000002</v>
      </c>
      <c r="F24" s="105">
        <v>2.95</v>
      </c>
      <c r="G24" s="105">
        <v>14.7</v>
      </c>
      <c r="H24" s="104">
        <v>94.25</v>
      </c>
      <c r="I24" s="104">
        <v>0.12</v>
      </c>
      <c r="J24" s="105">
        <v>11.074999999999999</v>
      </c>
      <c r="K24" s="105">
        <v>0</v>
      </c>
      <c r="L24" s="105">
        <v>1.2749999999999999</v>
      </c>
      <c r="M24" s="104">
        <v>16.25</v>
      </c>
      <c r="N24" s="105">
        <v>71</v>
      </c>
      <c r="O24" s="105">
        <v>29.25</v>
      </c>
      <c r="P24" s="105">
        <v>1.1000000000000001</v>
      </c>
    </row>
    <row r="25" spans="1:16" ht="15" x14ac:dyDescent="0.25">
      <c r="A25" s="94" t="s">
        <v>13</v>
      </c>
      <c r="B25" s="51" t="s">
        <v>438</v>
      </c>
      <c r="C25" s="95">
        <v>120</v>
      </c>
      <c r="D25" s="96"/>
      <c r="E25" s="97">
        <v>20.6</v>
      </c>
      <c r="F25" s="98">
        <v>22</v>
      </c>
      <c r="G25" s="98">
        <v>4.2</v>
      </c>
      <c r="H25" s="97">
        <v>297</v>
      </c>
      <c r="I25" s="97">
        <v>7.0000000000000007E-2</v>
      </c>
      <c r="J25" s="98">
        <v>1.3</v>
      </c>
      <c r="K25" s="98">
        <v>0.04</v>
      </c>
      <c r="L25" s="98">
        <v>0.7</v>
      </c>
      <c r="M25" s="97">
        <v>17</v>
      </c>
      <c r="N25" s="98">
        <v>215</v>
      </c>
      <c r="O25" s="98">
        <v>30</v>
      </c>
      <c r="P25" s="98">
        <v>3.2</v>
      </c>
    </row>
    <row r="26" spans="1:16" ht="15" x14ac:dyDescent="0.25">
      <c r="A26" s="101" t="s">
        <v>13</v>
      </c>
      <c r="B26" s="52" t="s">
        <v>439</v>
      </c>
      <c r="C26" s="102"/>
      <c r="D26" s="103">
        <v>120</v>
      </c>
      <c r="E26" s="104">
        <v>20.6</v>
      </c>
      <c r="F26" s="105">
        <v>22</v>
      </c>
      <c r="G26" s="106">
        <v>4.2</v>
      </c>
      <c r="H26" s="107">
        <v>297</v>
      </c>
      <c r="I26" s="104">
        <v>7.0000000000000007E-2</v>
      </c>
      <c r="J26" s="105">
        <v>1.3</v>
      </c>
      <c r="K26" s="105">
        <v>0.04</v>
      </c>
      <c r="L26" s="106">
        <v>0.7</v>
      </c>
      <c r="M26" s="104">
        <v>17</v>
      </c>
      <c r="N26" s="105">
        <v>215</v>
      </c>
      <c r="O26" s="105">
        <v>30</v>
      </c>
      <c r="P26" s="106">
        <v>3.2</v>
      </c>
    </row>
    <row r="27" spans="1:16" ht="15" x14ac:dyDescent="0.25">
      <c r="A27" s="94" t="s">
        <v>440</v>
      </c>
      <c r="B27" s="51" t="s">
        <v>143</v>
      </c>
      <c r="C27" s="95">
        <v>150</v>
      </c>
      <c r="D27" s="96"/>
      <c r="E27" s="97">
        <v>5.5500000000000007</v>
      </c>
      <c r="F27" s="98">
        <v>5.4</v>
      </c>
      <c r="G27" s="98">
        <v>5.85</v>
      </c>
      <c r="H27" s="98">
        <v>94.5</v>
      </c>
      <c r="I27" s="98">
        <v>0.06</v>
      </c>
      <c r="J27" s="98">
        <v>25.5</v>
      </c>
      <c r="K27" s="98">
        <v>4.4999999999999998E-2</v>
      </c>
      <c r="L27" s="98">
        <v>1.0499999999999998</v>
      </c>
      <c r="M27" s="98">
        <v>91.5</v>
      </c>
      <c r="N27" s="98">
        <v>82.5</v>
      </c>
      <c r="O27" s="98">
        <v>36</v>
      </c>
      <c r="P27" s="98">
        <v>1.5</v>
      </c>
    </row>
    <row r="28" spans="1:16" ht="15" x14ac:dyDescent="0.25">
      <c r="A28" s="134" t="s">
        <v>440</v>
      </c>
      <c r="B28" s="135" t="s">
        <v>143</v>
      </c>
      <c r="C28" s="102"/>
      <c r="D28" s="103">
        <v>200</v>
      </c>
      <c r="E28" s="104">
        <v>7.4</v>
      </c>
      <c r="F28" s="105">
        <v>7.2</v>
      </c>
      <c r="G28" s="106">
        <v>7.7999999999999989</v>
      </c>
      <c r="H28" s="107">
        <v>126</v>
      </c>
      <c r="I28" s="104">
        <v>7.9999999999999988E-2</v>
      </c>
      <c r="J28" s="105">
        <v>34</v>
      </c>
      <c r="K28" s="105">
        <v>0.06</v>
      </c>
      <c r="L28" s="106">
        <v>1.3999999999999997</v>
      </c>
      <c r="M28" s="104">
        <v>122</v>
      </c>
      <c r="N28" s="105">
        <v>110</v>
      </c>
      <c r="O28" s="105">
        <v>48</v>
      </c>
      <c r="P28" s="106">
        <v>2</v>
      </c>
    </row>
    <row r="29" spans="1:16" ht="15" x14ac:dyDescent="0.25">
      <c r="A29" s="94" t="s">
        <v>421</v>
      </c>
      <c r="B29" s="51" t="s">
        <v>69</v>
      </c>
      <c r="C29" s="95">
        <v>60</v>
      </c>
      <c r="D29" s="96"/>
      <c r="E29" s="97">
        <v>3.96</v>
      </c>
      <c r="F29" s="98">
        <v>0.72</v>
      </c>
      <c r="G29" s="99">
        <v>20.04</v>
      </c>
      <c r="H29" s="100">
        <v>104.4</v>
      </c>
      <c r="I29" s="97">
        <v>0.10799999999999998</v>
      </c>
      <c r="J29" s="98"/>
      <c r="K29" s="98"/>
      <c r="L29" s="99">
        <v>0.84</v>
      </c>
      <c r="M29" s="97">
        <v>21</v>
      </c>
      <c r="N29" s="98">
        <v>94.8</v>
      </c>
      <c r="O29" s="98">
        <v>28.2</v>
      </c>
      <c r="P29" s="99">
        <v>2.34</v>
      </c>
    </row>
    <row r="30" spans="1:16" ht="15" x14ac:dyDescent="0.25">
      <c r="A30" s="101" t="s">
        <v>421</v>
      </c>
      <c r="B30" s="52" t="s">
        <v>69</v>
      </c>
      <c r="C30" s="102"/>
      <c r="D30" s="103">
        <v>80</v>
      </c>
      <c r="E30" s="104">
        <v>5.28</v>
      </c>
      <c r="F30" s="105">
        <v>0.96</v>
      </c>
      <c r="G30" s="106">
        <v>26.72</v>
      </c>
      <c r="H30" s="107">
        <v>139.19999999999999</v>
      </c>
      <c r="I30" s="104">
        <v>0.14399999999999999</v>
      </c>
      <c r="J30" s="105"/>
      <c r="K30" s="105"/>
      <c r="L30" s="106">
        <v>11.2</v>
      </c>
      <c r="M30" s="104">
        <v>28</v>
      </c>
      <c r="N30" s="105">
        <v>126.4</v>
      </c>
      <c r="O30" s="105">
        <v>37.6</v>
      </c>
      <c r="P30" s="106">
        <v>31.2</v>
      </c>
    </row>
    <row r="31" spans="1:16" ht="15" x14ac:dyDescent="0.25">
      <c r="A31" s="94" t="s">
        <v>289</v>
      </c>
      <c r="B31" s="51" t="s">
        <v>393</v>
      </c>
      <c r="C31" s="95">
        <v>200</v>
      </c>
      <c r="D31" s="96">
        <v>200</v>
      </c>
      <c r="E31" s="97">
        <v>0.5</v>
      </c>
      <c r="F31" s="98">
        <v>0.2</v>
      </c>
      <c r="G31" s="99">
        <v>23.1</v>
      </c>
      <c r="H31" s="100">
        <v>96</v>
      </c>
      <c r="I31" s="97">
        <v>0.02</v>
      </c>
      <c r="J31" s="98">
        <v>4.3</v>
      </c>
      <c r="K31" s="98">
        <v>0</v>
      </c>
      <c r="L31" s="99">
        <v>0.2</v>
      </c>
      <c r="M31" s="97">
        <v>22</v>
      </c>
      <c r="N31" s="98">
        <v>16</v>
      </c>
      <c r="O31" s="98">
        <v>14</v>
      </c>
      <c r="P31" s="99">
        <v>1.1000000000000001</v>
      </c>
    </row>
    <row r="32" spans="1:16" ht="15" x14ac:dyDescent="0.25">
      <c r="A32" s="101" t="s">
        <v>289</v>
      </c>
      <c r="B32" s="52" t="s">
        <v>393</v>
      </c>
      <c r="C32" s="102">
        <v>200</v>
      </c>
      <c r="D32" s="103">
        <v>200</v>
      </c>
      <c r="E32" s="104">
        <v>0.5</v>
      </c>
      <c r="F32" s="105">
        <v>0.2</v>
      </c>
      <c r="G32" s="106">
        <v>23.1</v>
      </c>
      <c r="H32" s="107">
        <v>96</v>
      </c>
      <c r="I32" s="104">
        <v>0.02</v>
      </c>
      <c r="J32" s="105">
        <v>4.3</v>
      </c>
      <c r="K32" s="105">
        <v>0</v>
      </c>
      <c r="L32" s="106">
        <v>0.2</v>
      </c>
      <c r="M32" s="104">
        <v>22</v>
      </c>
      <c r="N32" s="105">
        <v>16</v>
      </c>
      <c r="O32" s="105">
        <v>14</v>
      </c>
      <c r="P32" s="106">
        <v>1.1000000000000001</v>
      </c>
    </row>
    <row r="33" spans="1:16" s="33" customFormat="1" ht="15" x14ac:dyDescent="0.25">
      <c r="A33" s="142"/>
      <c r="B33" s="143" t="s">
        <v>170</v>
      </c>
      <c r="C33" s="144"/>
      <c r="D33" s="145"/>
      <c r="E33" s="146"/>
      <c r="F33" s="147"/>
      <c r="G33" s="148"/>
      <c r="H33" s="149">
        <f>SUM(H21,H23,H25,H27,H29,H31)</f>
        <v>776.3</v>
      </c>
      <c r="I33" s="146"/>
      <c r="J33" s="147"/>
      <c r="K33" s="147"/>
      <c r="L33" s="148"/>
      <c r="M33" s="146"/>
      <c r="N33" s="147"/>
      <c r="O33" s="147"/>
      <c r="P33" s="148"/>
    </row>
    <row r="34" spans="1:16" s="33" customFormat="1" ht="15" x14ac:dyDescent="0.25">
      <c r="A34" s="150"/>
      <c r="B34" s="151" t="s">
        <v>171</v>
      </c>
      <c r="C34" s="152"/>
      <c r="D34" s="153"/>
      <c r="E34" s="154"/>
      <c r="F34" s="155"/>
      <c r="G34" s="156"/>
      <c r="H34" s="157">
        <f>SUM(H22,H24,H26,H28,H30,H32)</f>
        <v>915.95</v>
      </c>
      <c r="I34" s="154"/>
      <c r="J34" s="155"/>
      <c r="K34" s="155"/>
      <c r="L34" s="156"/>
      <c r="M34" s="154"/>
      <c r="N34" s="155"/>
      <c r="O34" s="155"/>
      <c r="P34" s="156"/>
    </row>
    <row r="35" spans="1:16" ht="15" x14ac:dyDescent="0.25">
      <c r="A35" s="101"/>
      <c r="B35" s="133" t="s">
        <v>132</v>
      </c>
      <c r="C35" s="102"/>
      <c r="D35" s="103"/>
      <c r="E35" s="104"/>
      <c r="F35" s="105"/>
      <c r="G35" s="106"/>
      <c r="H35" s="107"/>
      <c r="I35" s="104"/>
      <c r="J35" s="105"/>
      <c r="K35" s="105"/>
      <c r="L35" s="106"/>
      <c r="M35" s="104"/>
      <c r="N35" s="105"/>
      <c r="O35" s="105"/>
      <c r="P35" s="106"/>
    </row>
    <row r="36" spans="1:16" s="1" customFormat="1" ht="15" x14ac:dyDescent="0.25">
      <c r="A36" s="94" t="s">
        <v>421</v>
      </c>
      <c r="B36" s="51" t="s">
        <v>367</v>
      </c>
      <c r="C36" s="95">
        <v>100</v>
      </c>
      <c r="D36" s="96">
        <v>100</v>
      </c>
      <c r="E36" s="97">
        <v>0.8</v>
      </c>
      <c r="F36" s="98">
        <v>0.3</v>
      </c>
      <c r="G36" s="99">
        <v>9.6</v>
      </c>
      <c r="H36" s="100">
        <v>49</v>
      </c>
      <c r="I36" s="97">
        <v>0.06</v>
      </c>
      <c r="J36" s="98">
        <v>10</v>
      </c>
      <c r="K36" s="98">
        <v>0</v>
      </c>
      <c r="L36" s="99">
        <v>0.6</v>
      </c>
      <c r="M36" s="97">
        <v>20</v>
      </c>
      <c r="N36" s="98">
        <v>20</v>
      </c>
      <c r="O36" s="98">
        <v>9</v>
      </c>
      <c r="P36" s="99">
        <v>0.5</v>
      </c>
    </row>
    <row r="37" spans="1:16" s="1" customFormat="1" ht="15" x14ac:dyDescent="0.25">
      <c r="A37" s="101" t="s">
        <v>421</v>
      </c>
      <c r="B37" s="52" t="s">
        <v>367</v>
      </c>
      <c r="C37" s="102">
        <v>100</v>
      </c>
      <c r="D37" s="103">
        <v>100</v>
      </c>
      <c r="E37" s="104">
        <v>0.8</v>
      </c>
      <c r="F37" s="105">
        <v>0.3</v>
      </c>
      <c r="G37" s="106">
        <v>9.6</v>
      </c>
      <c r="H37" s="107">
        <v>49</v>
      </c>
      <c r="I37" s="104">
        <v>0.06</v>
      </c>
      <c r="J37" s="105">
        <v>10</v>
      </c>
      <c r="K37" s="105">
        <v>0</v>
      </c>
      <c r="L37" s="106">
        <v>0.6</v>
      </c>
      <c r="M37" s="104">
        <v>20</v>
      </c>
      <c r="N37" s="105">
        <v>20</v>
      </c>
      <c r="O37" s="105">
        <v>9</v>
      </c>
      <c r="P37" s="106">
        <v>0.5</v>
      </c>
    </row>
    <row r="38" spans="1:16" ht="15" x14ac:dyDescent="0.25">
      <c r="A38" s="94" t="s">
        <v>421</v>
      </c>
      <c r="B38" s="51" t="s">
        <v>335</v>
      </c>
      <c r="C38" s="95">
        <v>60</v>
      </c>
      <c r="D38" s="96"/>
      <c r="E38" s="97">
        <v>5.0999999999999996</v>
      </c>
      <c r="F38" s="98">
        <v>2.8</v>
      </c>
      <c r="G38" s="99">
        <v>35.299999999999997</v>
      </c>
      <c r="H38" s="100">
        <v>187</v>
      </c>
      <c r="I38" s="97">
        <v>7.0000000000000007E-2</v>
      </c>
      <c r="J38" s="98">
        <v>0</v>
      </c>
      <c r="K38" s="98">
        <v>0.02</v>
      </c>
      <c r="L38" s="99">
        <v>0.7</v>
      </c>
      <c r="M38" s="97">
        <v>9</v>
      </c>
      <c r="N38" s="98">
        <v>38</v>
      </c>
      <c r="O38" s="98">
        <v>7</v>
      </c>
      <c r="P38" s="99">
        <v>0.6</v>
      </c>
    </row>
    <row r="39" spans="1:16" ht="15" x14ac:dyDescent="0.25">
      <c r="A39" s="101" t="s">
        <v>421</v>
      </c>
      <c r="B39" s="52" t="s">
        <v>335</v>
      </c>
      <c r="C39" s="102"/>
      <c r="D39" s="103">
        <v>80</v>
      </c>
      <c r="E39" s="104">
        <f>(80/60)*E38</f>
        <v>6.7999999999999989</v>
      </c>
      <c r="F39" s="105">
        <f t="shared" ref="F39:P39" si="3">(80/60)*F38</f>
        <v>3.7333333333333329</v>
      </c>
      <c r="G39" s="105">
        <f t="shared" si="3"/>
        <v>47.066666666666663</v>
      </c>
      <c r="H39" s="104">
        <f t="shared" si="3"/>
        <v>249.33333333333331</v>
      </c>
      <c r="I39" s="104">
        <f t="shared" si="3"/>
        <v>9.3333333333333338E-2</v>
      </c>
      <c r="J39" s="105">
        <f t="shared" si="3"/>
        <v>0</v>
      </c>
      <c r="K39" s="105">
        <f t="shared" si="3"/>
        <v>2.6666666666666665E-2</v>
      </c>
      <c r="L39" s="105">
        <f t="shared" si="3"/>
        <v>0.93333333333333324</v>
      </c>
      <c r="M39" s="104">
        <f t="shared" si="3"/>
        <v>12</v>
      </c>
      <c r="N39" s="105">
        <f t="shared" si="3"/>
        <v>50.666666666666664</v>
      </c>
      <c r="O39" s="105">
        <f t="shared" si="3"/>
        <v>9.3333333333333321</v>
      </c>
      <c r="P39" s="105">
        <f t="shared" si="3"/>
        <v>0.79999999999999993</v>
      </c>
    </row>
    <row r="40" spans="1:16" ht="15" x14ac:dyDescent="0.25">
      <c r="A40" s="94" t="s">
        <v>421</v>
      </c>
      <c r="B40" s="51" t="s">
        <v>34</v>
      </c>
      <c r="C40" s="95">
        <v>200</v>
      </c>
      <c r="D40" s="96"/>
      <c r="E40" s="97">
        <v>6</v>
      </c>
      <c r="F40" s="98">
        <v>8</v>
      </c>
      <c r="G40" s="99">
        <v>8.1999999999999993</v>
      </c>
      <c r="H40" s="100">
        <v>128.80000000000001</v>
      </c>
      <c r="I40" s="97">
        <v>0.08</v>
      </c>
      <c r="J40" s="98">
        <v>1.4</v>
      </c>
      <c r="K40" s="98">
        <v>0.04</v>
      </c>
      <c r="L40" s="99">
        <v>0</v>
      </c>
      <c r="M40" s="97">
        <v>240</v>
      </c>
      <c r="N40" s="98">
        <v>180</v>
      </c>
      <c r="O40" s="98">
        <v>28</v>
      </c>
      <c r="P40" s="99">
        <v>0.2</v>
      </c>
    </row>
    <row r="41" spans="1:16" ht="15" x14ac:dyDescent="0.25">
      <c r="A41" s="134" t="s">
        <v>421</v>
      </c>
      <c r="B41" s="135" t="s">
        <v>34</v>
      </c>
      <c r="C41" s="136"/>
      <c r="D41" s="137">
        <v>200</v>
      </c>
      <c r="E41" s="138">
        <v>6</v>
      </c>
      <c r="F41" s="139">
        <v>8</v>
      </c>
      <c r="G41" s="140">
        <v>8.1999999999999993</v>
      </c>
      <c r="H41" s="141">
        <v>128.80000000000001</v>
      </c>
      <c r="I41" s="138">
        <v>0.08</v>
      </c>
      <c r="J41" s="139">
        <v>1.4</v>
      </c>
      <c r="K41" s="139">
        <v>0.04</v>
      </c>
      <c r="L41" s="140">
        <v>0</v>
      </c>
      <c r="M41" s="138">
        <v>240</v>
      </c>
      <c r="N41" s="139">
        <v>180</v>
      </c>
      <c r="O41" s="139">
        <v>28</v>
      </c>
      <c r="P41" s="140">
        <v>0.2</v>
      </c>
    </row>
    <row r="42" spans="1:16" s="33" customFormat="1" ht="15" x14ac:dyDescent="0.25">
      <c r="A42" s="142"/>
      <c r="B42" s="143" t="s">
        <v>170</v>
      </c>
      <c r="C42" s="144"/>
      <c r="D42" s="145"/>
      <c r="E42" s="146"/>
      <c r="F42" s="147"/>
      <c r="G42" s="148"/>
      <c r="H42" s="149">
        <f>SUM(H36,H38,H40)</f>
        <v>364.8</v>
      </c>
      <c r="I42" s="146"/>
      <c r="J42" s="147"/>
      <c r="K42" s="147"/>
      <c r="L42" s="148"/>
      <c r="M42" s="146"/>
      <c r="N42" s="147"/>
      <c r="O42" s="147"/>
      <c r="P42" s="148"/>
    </row>
    <row r="43" spans="1:16" s="33" customFormat="1" ht="15" x14ac:dyDescent="0.25">
      <c r="A43" s="150"/>
      <c r="B43" s="151" t="s">
        <v>171</v>
      </c>
      <c r="C43" s="152"/>
      <c r="D43" s="153"/>
      <c r="E43" s="154"/>
      <c r="F43" s="155"/>
      <c r="G43" s="156"/>
      <c r="H43" s="157">
        <f>SUM(H37,H39,H41)</f>
        <v>427.13333333333333</v>
      </c>
      <c r="I43" s="154"/>
      <c r="J43" s="155"/>
      <c r="K43" s="155"/>
      <c r="L43" s="156"/>
      <c r="M43" s="154"/>
      <c r="N43" s="155"/>
      <c r="O43" s="155"/>
      <c r="P43" s="156"/>
    </row>
    <row r="44" spans="1:16" s="33" customFormat="1" ht="15" x14ac:dyDescent="0.25">
      <c r="A44" s="158"/>
      <c r="B44" s="159" t="s">
        <v>172</v>
      </c>
      <c r="C44" s="160"/>
      <c r="D44" s="161"/>
      <c r="E44" s="162">
        <f t="shared" ref="E44:G45" si="4">SUM(E18,E33,E42)</f>
        <v>16.810000000000002</v>
      </c>
      <c r="F44" s="163">
        <f t="shared" si="4"/>
        <v>60.669999999999995</v>
      </c>
      <c r="G44" s="164">
        <f t="shared" si="4"/>
        <v>108.60000000000001</v>
      </c>
      <c r="H44" s="165">
        <f>SUM(H18,H33,H42)</f>
        <v>2236.2999999999997</v>
      </c>
      <c r="I44" s="162">
        <f t="shared" ref="I44:P45" si="5">SUM(I18,I33,I42)</f>
        <v>0.25</v>
      </c>
      <c r="J44" s="163">
        <f t="shared" si="5"/>
        <v>2.8200000000000003</v>
      </c>
      <c r="K44" s="163">
        <f t="shared" si="5"/>
        <v>0.22900000000000001</v>
      </c>
      <c r="L44" s="164">
        <f t="shared" si="5"/>
        <v>1.3000000000000003</v>
      </c>
      <c r="M44" s="162">
        <f t="shared" si="5"/>
        <v>467.8</v>
      </c>
      <c r="N44" s="163">
        <f t="shared" si="5"/>
        <v>468.5</v>
      </c>
      <c r="O44" s="163">
        <f t="shared" si="5"/>
        <v>99</v>
      </c>
      <c r="P44" s="164">
        <f t="shared" si="5"/>
        <v>2.52</v>
      </c>
    </row>
    <row r="45" spans="1:16" s="33" customFormat="1" ht="15.75" thickBot="1" x14ac:dyDescent="0.3">
      <c r="A45" s="166"/>
      <c r="B45" s="167" t="s">
        <v>173</v>
      </c>
      <c r="C45" s="168"/>
      <c r="D45" s="169"/>
      <c r="E45" s="170">
        <f t="shared" si="4"/>
        <v>18.950000000000003</v>
      </c>
      <c r="F45" s="171">
        <f t="shared" si="4"/>
        <v>64.2</v>
      </c>
      <c r="G45" s="172">
        <f t="shared" si="4"/>
        <v>116.48</v>
      </c>
      <c r="H45" s="173">
        <f>SUM(H19,H34,H43)</f>
        <v>2510.1333333333332</v>
      </c>
      <c r="I45" s="170">
        <f t="shared" si="5"/>
        <v>0.29499999999999998</v>
      </c>
      <c r="J45" s="171">
        <f t="shared" si="5"/>
        <v>3.1749999999999998</v>
      </c>
      <c r="K45" s="171">
        <f t="shared" si="5"/>
        <v>0.249</v>
      </c>
      <c r="L45" s="172">
        <f t="shared" si="5"/>
        <v>1.5</v>
      </c>
      <c r="M45" s="170">
        <f t="shared" si="5"/>
        <v>506.45</v>
      </c>
      <c r="N45" s="171">
        <f t="shared" si="5"/>
        <v>528.9</v>
      </c>
      <c r="O45" s="171">
        <f t="shared" si="5"/>
        <v>116.75</v>
      </c>
      <c r="P45" s="172">
        <f t="shared" si="5"/>
        <v>2.9449999999999998</v>
      </c>
    </row>
  </sheetData>
  <mergeCells count="9">
    <mergeCell ref="A1:P1"/>
    <mergeCell ref="A2:P2"/>
    <mergeCell ref="A3:A4"/>
    <mergeCell ref="B3:B4"/>
    <mergeCell ref="C3:D3"/>
    <mergeCell ref="E3:G3"/>
    <mergeCell ref="H3:H4"/>
    <mergeCell ref="I3:L3"/>
    <mergeCell ref="M3:P3"/>
  </mergeCells>
  <pageMargins left="0.70866141732283472" right="0.31" top="0.2" bottom="0.2" header="0.2" footer="0.2"/>
  <pageSetup paperSize="9" scale="75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A9" workbookViewId="0">
      <selection activeCell="K27" sqref="K27"/>
    </sheetView>
  </sheetViews>
  <sheetFormatPr defaultRowHeight="15" x14ac:dyDescent="0.25"/>
  <cols>
    <col min="1" max="1" width="9.5703125" customWidth="1"/>
    <col min="2" max="2" width="36.140625" style="3" customWidth="1"/>
    <col min="8" max="8" width="15.140625" customWidth="1"/>
  </cols>
  <sheetData>
    <row r="1" spans="1:16" x14ac:dyDescent="0.25">
      <c r="A1" s="232" t="s">
        <v>444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</row>
    <row r="2" spans="1:16" ht="15.75" thickBot="1" x14ac:dyDescent="0.3">
      <c r="A2" s="270" t="s">
        <v>330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</row>
    <row r="3" spans="1:16" s="33" customFormat="1" x14ac:dyDescent="0.25">
      <c r="A3" s="235" t="s">
        <v>113</v>
      </c>
      <c r="B3" s="235" t="s">
        <v>95</v>
      </c>
      <c r="C3" s="237" t="s">
        <v>96</v>
      </c>
      <c r="D3" s="238"/>
      <c r="E3" s="239" t="s">
        <v>97</v>
      </c>
      <c r="F3" s="240"/>
      <c r="G3" s="241"/>
      <c r="H3" s="242" t="s">
        <v>98</v>
      </c>
      <c r="I3" s="244" t="s">
        <v>99</v>
      </c>
      <c r="J3" s="245"/>
      <c r="K3" s="245"/>
      <c r="L3" s="246"/>
      <c r="M3" s="239" t="s">
        <v>100</v>
      </c>
      <c r="N3" s="240"/>
      <c r="O3" s="240"/>
      <c r="P3" s="241"/>
    </row>
    <row r="4" spans="1:16" s="33" customFormat="1" ht="26.25" x14ac:dyDescent="0.25">
      <c r="A4" s="236"/>
      <c r="B4" s="236"/>
      <c r="C4" s="53" t="s">
        <v>101</v>
      </c>
      <c r="D4" s="54" t="s">
        <v>102</v>
      </c>
      <c r="E4" s="55" t="s">
        <v>2</v>
      </c>
      <c r="F4" s="56" t="s">
        <v>103</v>
      </c>
      <c r="G4" s="57" t="s">
        <v>104</v>
      </c>
      <c r="H4" s="243"/>
      <c r="I4" s="58" t="s">
        <v>105</v>
      </c>
      <c r="J4" s="59" t="s">
        <v>106</v>
      </c>
      <c r="K4" s="59" t="s">
        <v>107</v>
      </c>
      <c r="L4" s="60" t="s">
        <v>108</v>
      </c>
      <c r="M4" s="55" t="s">
        <v>109</v>
      </c>
      <c r="N4" s="56" t="s">
        <v>110</v>
      </c>
      <c r="O4" s="56" t="s">
        <v>111</v>
      </c>
      <c r="P4" s="57" t="s">
        <v>112</v>
      </c>
    </row>
    <row r="5" spans="1:16" x14ac:dyDescent="0.25">
      <c r="A5" s="6"/>
      <c r="B5" s="47" t="s">
        <v>114</v>
      </c>
      <c r="C5" s="4"/>
      <c r="D5" s="5"/>
      <c r="E5" s="25"/>
      <c r="F5" s="23"/>
      <c r="G5" s="26"/>
      <c r="H5" s="24"/>
      <c r="I5" s="25"/>
      <c r="J5" s="23"/>
      <c r="K5" s="23"/>
      <c r="L5" s="26"/>
      <c r="M5" s="25"/>
      <c r="N5" s="23"/>
      <c r="O5" s="23"/>
      <c r="P5" s="26"/>
    </row>
    <row r="6" spans="1:16" x14ac:dyDescent="0.25">
      <c r="A6" s="13" t="s">
        <v>404</v>
      </c>
      <c r="B6" s="48" t="s">
        <v>402</v>
      </c>
      <c r="C6" s="14">
        <v>35</v>
      </c>
      <c r="D6" s="15"/>
      <c r="E6" s="21">
        <v>5.13</v>
      </c>
      <c r="F6" s="19">
        <v>6.45</v>
      </c>
      <c r="G6" s="22">
        <v>0.96</v>
      </c>
      <c r="H6" s="20">
        <v>109.75</v>
      </c>
      <c r="I6" s="21">
        <v>0.06</v>
      </c>
      <c r="J6" s="19">
        <v>0</v>
      </c>
      <c r="K6" s="19">
        <v>0</v>
      </c>
      <c r="L6" s="22">
        <v>0</v>
      </c>
      <c r="M6" s="21">
        <v>4.8499999999999996</v>
      </c>
      <c r="N6" s="19">
        <v>53.75</v>
      </c>
      <c r="O6" s="19">
        <v>6.95</v>
      </c>
      <c r="P6" s="22">
        <v>2.4</v>
      </c>
    </row>
    <row r="7" spans="1:16" x14ac:dyDescent="0.25">
      <c r="A7" s="6" t="s">
        <v>404</v>
      </c>
      <c r="B7" s="49" t="s">
        <v>403</v>
      </c>
      <c r="C7" s="4"/>
      <c r="D7" s="5">
        <v>35</v>
      </c>
      <c r="E7" s="25">
        <v>5.13</v>
      </c>
      <c r="F7" s="23">
        <v>6.45</v>
      </c>
      <c r="G7" s="26">
        <v>0.96</v>
      </c>
      <c r="H7" s="24">
        <v>109.75</v>
      </c>
      <c r="I7" s="25">
        <v>0.06</v>
      </c>
      <c r="J7" s="23">
        <v>0</v>
      </c>
      <c r="K7" s="23">
        <v>0</v>
      </c>
      <c r="L7" s="26">
        <v>0</v>
      </c>
      <c r="M7" s="25">
        <v>4.8499999999999996</v>
      </c>
      <c r="N7" s="23">
        <v>53.75</v>
      </c>
      <c r="O7" s="23">
        <v>6.95</v>
      </c>
      <c r="P7" s="26">
        <v>2.4</v>
      </c>
    </row>
    <row r="8" spans="1:16" x14ac:dyDescent="0.25">
      <c r="A8" s="13" t="s">
        <v>57</v>
      </c>
      <c r="B8" s="48" t="s">
        <v>405</v>
      </c>
      <c r="C8" s="14">
        <v>150</v>
      </c>
      <c r="D8" s="15"/>
      <c r="E8" s="21">
        <v>10.81818181818182</v>
      </c>
      <c r="F8" s="19">
        <v>11.09090909090909</v>
      </c>
      <c r="G8" s="22">
        <v>65.27272727272728</v>
      </c>
      <c r="H8" s="20">
        <v>404.5454545454545</v>
      </c>
      <c r="I8" s="21">
        <v>0.14545454545454545</v>
      </c>
      <c r="J8" s="19">
        <v>1.3636363636363638</v>
      </c>
      <c r="K8" s="19">
        <v>2.7272727272727271E-2</v>
      </c>
      <c r="L8" s="22">
        <v>4.9090909090909092</v>
      </c>
      <c r="M8" s="21">
        <v>110</v>
      </c>
      <c r="N8" s="19">
        <v>108.18181818181819</v>
      </c>
      <c r="O8" s="19">
        <v>23.636363636363637</v>
      </c>
      <c r="P8" s="22">
        <v>1.0909090909090908</v>
      </c>
    </row>
    <row r="9" spans="1:16" x14ac:dyDescent="0.25">
      <c r="A9" s="6" t="s">
        <v>57</v>
      </c>
      <c r="B9" s="49" t="s">
        <v>405</v>
      </c>
      <c r="C9" s="4"/>
      <c r="D9" s="5">
        <v>200</v>
      </c>
      <c r="E9" s="25">
        <v>14.424242424242426</v>
      </c>
      <c r="F9" s="23">
        <v>14.787878787878787</v>
      </c>
      <c r="G9" s="26">
        <v>87.030303030303031</v>
      </c>
      <c r="H9" s="24">
        <v>539.39393939393938</v>
      </c>
      <c r="I9" s="25">
        <v>0.19393939393939394</v>
      </c>
      <c r="J9" s="23">
        <v>1.8181818181818183</v>
      </c>
      <c r="K9" s="23">
        <v>3.6363636363636362E-2</v>
      </c>
      <c r="L9" s="26">
        <v>6.5454545454545459</v>
      </c>
      <c r="M9" s="25">
        <v>146.66666666666666</v>
      </c>
      <c r="N9" s="23">
        <v>144.24242424242425</v>
      </c>
      <c r="O9" s="23">
        <v>31.515151515151516</v>
      </c>
      <c r="P9" s="26">
        <v>1.4545454545454546</v>
      </c>
    </row>
    <row r="10" spans="1:16" x14ac:dyDescent="0.25">
      <c r="A10" s="269"/>
      <c r="B10" s="268"/>
      <c r="C10" s="267"/>
      <c r="D10" s="267"/>
      <c r="E10" s="267"/>
      <c r="F10" s="267"/>
      <c r="G10" s="267"/>
      <c r="H10" s="267"/>
      <c r="I10" s="266"/>
      <c r="J10" s="19"/>
      <c r="K10" s="19"/>
      <c r="L10" s="22"/>
      <c r="M10" s="21"/>
      <c r="N10" s="19"/>
      <c r="O10" s="19"/>
      <c r="P10" s="22"/>
    </row>
    <row r="11" spans="1:16" x14ac:dyDescent="0.25">
      <c r="A11" s="6"/>
      <c r="I11" s="25"/>
      <c r="J11" s="23"/>
      <c r="K11" s="23"/>
      <c r="L11" s="26"/>
      <c r="M11" s="25"/>
      <c r="N11" s="23"/>
      <c r="O11" s="23"/>
      <c r="P11" s="26"/>
    </row>
    <row r="12" spans="1:16" x14ac:dyDescent="0.25">
      <c r="A12" s="13"/>
      <c r="B12" s="48"/>
      <c r="C12" s="14"/>
      <c r="D12" s="15"/>
      <c r="E12" s="21"/>
      <c r="F12" s="19"/>
      <c r="G12" s="22"/>
      <c r="H12" s="20"/>
      <c r="I12" s="21"/>
      <c r="J12" s="19"/>
      <c r="K12" s="19"/>
      <c r="L12" s="22"/>
      <c r="M12" s="21"/>
      <c r="N12" s="19"/>
      <c r="O12" s="19"/>
      <c r="P12" s="22"/>
    </row>
    <row r="13" spans="1:16" x14ac:dyDescent="0.25">
      <c r="A13" s="6"/>
      <c r="B13" s="49"/>
      <c r="C13" s="4"/>
      <c r="D13" s="5"/>
      <c r="E13" s="25"/>
      <c r="F13" s="23"/>
      <c r="G13" s="26"/>
      <c r="H13" s="24"/>
      <c r="I13" s="25"/>
      <c r="J13" s="23"/>
      <c r="K13" s="23"/>
      <c r="L13" s="26"/>
      <c r="M13" s="25"/>
      <c r="N13" s="23"/>
      <c r="O13" s="23"/>
      <c r="P13" s="26"/>
    </row>
    <row r="14" spans="1:16" x14ac:dyDescent="0.25">
      <c r="A14" s="13" t="s">
        <v>387</v>
      </c>
      <c r="B14" s="48" t="s">
        <v>25</v>
      </c>
      <c r="C14" s="14">
        <v>200</v>
      </c>
      <c r="D14" s="15"/>
      <c r="E14" s="21">
        <v>0.1</v>
      </c>
      <c r="F14" s="19">
        <v>0</v>
      </c>
      <c r="G14" s="22">
        <v>15</v>
      </c>
      <c r="H14" s="20">
        <v>60</v>
      </c>
      <c r="I14" s="21">
        <v>0</v>
      </c>
      <c r="J14" s="19">
        <v>0</v>
      </c>
      <c r="K14" s="19">
        <v>0</v>
      </c>
      <c r="L14" s="22">
        <v>0</v>
      </c>
      <c r="M14" s="21">
        <v>11</v>
      </c>
      <c r="N14" s="19">
        <v>3</v>
      </c>
      <c r="O14" s="19">
        <v>1</v>
      </c>
      <c r="P14" s="22">
        <v>0.3</v>
      </c>
    </row>
    <row r="15" spans="1:16" s="12" customFormat="1" x14ac:dyDescent="0.25">
      <c r="A15" s="16" t="s">
        <v>387</v>
      </c>
      <c r="B15" s="50" t="s">
        <v>25</v>
      </c>
      <c r="C15" s="17"/>
      <c r="D15" s="18">
        <v>200</v>
      </c>
      <c r="E15" s="29">
        <v>0.1</v>
      </c>
      <c r="F15" s="27">
        <v>0</v>
      </c>
      <c r="G15" s="30">
        <v>15</v>
      </c>
      <c r="H15" s="28">
        <v>60</v>
      </c>
      <c r="I15" s="29">
        <v>0</v>
      </c>
      <c r="J15" s="27">
        <v>0</v>
      </c>
      <c r="K15" s="27">
        <v>0</v>
      </c>
      <c r="L15" s="30">
        <v>0</v>
      </c>
      <c r="M15" s="29">
        <v>11</v>
      </c>
      <c r="N15" s="27">
        <v>3</v>
      </c>
      <c r="O15" s="27">
        <v>1</v>
      </c>
      <c r="P15" s="30">
        <v>0.3</v>
      </c>
    </row>
    <row r="16" spans="1:16" ht="15.75" customHeight="1" x14ac:dyDescent="0.25">
      <c r="A16" s="13"/>
      <c r="B16" s="48"/>
      <c r="C16" s="14"/>
      <c r="D16" s="15"/>
      <c r="E16" s="21"/>
      <c r="F16" s="19"/>
      <c r="G16" s="22"/>
      <c r="H16" s="20"/>
      <c r="I16" s="21"/>
      <c r="J16" s="19"/>
      <c r="K16" s="19"/>
      <c r="L16" s="22"/>
      <c r="M16" s="21"/>
      <c r="N16" s="19"/>
      <c r="O16" s="19"/>
      <c r="P16" s="22"/>
    </row>
    <row r="17" spans="1:16" x14ac:dyDescent="0.25">
      <c r="A17" s="6"/>
      <c r="B17" s="50"/>
      <c r="C17" s="17"/>
      <c r="D17" s="18"/>
      <c r="E17" s="21"/>
      <c r="F17" s="19"/>
      <c r="G17" s="22"/>
      <c r="H17" s="20"/>
      <c r="I17" s="25"/>
      <c r="J17" s="23"/>
      <c r="K17" s="23"/>
      <c r="L17" s="26"/>
      <c r="M17" s="25"/>
      <c r="N17" s="23"/>
      <c r="O17" s="23"/>
      <c r="P17" s="26"/>
    </row>
    <row r="18" spans="1:16" s="33" customFormat="1" x14ac:dyDescent="0.25">
      <c r="A18" s="61"/>
      <c r="B18" s="62" t="s">
        <v>170</v>
      </c>
      <c r="C18" s="63"/>
      <c r="D18" s="64"/>
      <c r="E18" s="65">
        <f>SUM(E6,E8,'[1]день 5 '!E42,E12,E14,E16)</f>
        <v>16.048181818181821</v>
      </c>
      <c r="F18" s="66">
        <f>SUM(F6,F8,'[1]день 5 '!F42,F12,F14,F16)</f>
        <v>45.040909090909089</v>
      </c>
      <c r="G18" s="67">
        <f>SUM(G6,G8,'[1]день 5 '!G42,G12,G14,G16)</f>
        <v>132.43272727272728</v>
      </c>
      <c r="H18" s="68">
        <f>SUM(H6,H8,'[1]день 5 '!H42,H12,H14,H16)</f>
        <v>1073.2954545454545</v>
      </c>
      <c r="I18" s="65">
        <f>SUM(I6,I8,I10,I12,I14,I16)</f>
        <v>0.20545454545454545</v>
      </c>
      <c r="J18" s="66">
        <f>SUM(J6,J8,J10,J12,J14,J16)</f>
        <v>1.3636363636363638</v>
      </c>
      <c r="K18" s="66">
        <f>SUM(K6,K8,K10,K12,K14,K16)</f>
        <v>2.7272727272727271E-2</v>
      </c>
      <c r="L18" s="67">
        <f>SUM(L6,L8,L10,L12,L14,L16)</f>
        <v>4.9090909090909092</v>
      </c>
      <c r="M18" s="65">
        <f>SUM(M6,M8,M10,M12,M14,M16)</f>
        <v>125.85</v>
      </c>
      <c r="N18" s="66">
        <f>SUM(N6,N8,N10,N12,N14,N16)</f>
        <v>164.93181818181819</v>
      </c>
      <c r="O18" s="66">
        <f>SUM(O6,O8,O10,O12,O14,O16)</f>
        <v>31.586363636363636</v>
      </c>
      <c r="P18" s="67">
        <f>SUM(P6,P8,P10,P12,P14,P16)</f>
        <v>3.7909090909090906</v>
      </c>
    </row>
    <row r="19" spans="1:16" s="33" customFormat="1" x14ac:dyDescent="0.25">
      <c r="A19" s="69"/>
      <c r="B19" s="70" t="s">
        <v>171</v>
      </c>
      <c r="C19" s="71"/>
      <c r="D19" s="72"/>
      <c r="E19" s="73">
        <f>SUM(E7,E9,'[1]день 5 '!E43,E13,E15,E17)</f>
        <v>19.654242424242426</v>
      </c>
      <c r="F19" s="74">
        <f>SUM(F7,F9,'[1]день 5 '!F43,F13,F15,F17)</f>
        <v>48.737878787878785</v>
      </c>
      <c r="G19" s="75">
        <f>SUM(G7,G9,'[1]день 5 '!G43,G13,G15,G17)</f>
        <v>154.19030303030303</v>
      </c>
      <c r="H19" s="76">
        <f>SUM(H7,H9,'[1]день 5 '!H43,H13,H15,H17)</f>
        <v>1208.1439393939395</v>
      </c>
      <c r="I19" s="73">
        <f>SUM(I7,I9,I11,I13,I15,I17)</f>
        <v>0.25393939393939391</v>
      </c>
      <c r="J19" s="74">
        <f>SUM(J7,J9,J11,J13,J15,J17)</f>
        <v>1.8181818181818183</v>
      </c>
      <c r="K19" s="74">
        <f>SUM(K7,K9,K11,K13,K15,K17)</f>
        <v>3.6363636363636362E-2</v>
      </c>
      <c r="L19" s="75">
        <f>SUM(L7,L9,L11,L13,L15,L17)</f>
        <v>6.5454545454545459</v>
      </c>
      <c r="M19" s="73">
        <f>SUM(M7,M9,M11,M13,M15,M17)</f>
        <v>162.51666666666665</v>
      </c>
      <c r="N19" s="74">
        <f>SUM(N7,N9,N11,N13,N15,N17)</f>
        <v>200.99242424242425</v>
      </c>
      <c r="O19" s="74">
        <f>SUM(O7,O9,O11,O13,O15,O17)</f>
        <v>39.465151515151518</v>
      </c>
      <c r="P19" s="75">
        <f>SUM(P7,P9,P11,P13,P15,P17)</f>
        <v>4.1545454545454543</v>
      </c>
    </row>
    <row r="20" spans="1:16" x14ac:dyDescent="0.25">
      <c r="A20" s="6"/>
      <c r="B20" s="47" t="s">
        <v>131</v>
      </c>
      <c r="C20" s="4"/>
      <c r="D20" s="5"/>
      <c r="E20" s="25"/>
      <c r="F20" s="23"/>
      <c r="G20" s="26"/>
      <c r="H20" s="24"/>
      <c r="I20" s="25"/>
      <c r="J20" s="23"/>
      <c r="K20" s="23"/>
      <c r="L20" s="26"/>
      <c r="M20" s="25"/>
      <c r="N20" s="23"/>
      <c r="O20" s="23"/>
      <c r="P20" s="26"/>
    </row>
    <row r="21" spans="1:16" s="1" customFormat="1" x14ac:dyDescent="0.25">
      <c r="A21" s="13" t="s">
        <v>370</v>
      </c>
      <c r="B21" s="177" t="s">
        <v>443</v>
      </c>
      <c r="C21" s="14">
        <v>100</v>
      </c>
      <c r="D21" s="15"/>
      <c r="E21" s="21">
        <v>0.8</v>
      </c>
      <c r="F21" s="19">
        <v>10.1</v>
      </c>
      <c r="G21" s="19">
        <v>2.1</v>
      </c>
      <c r="H21" s="21">
        <v>102</v>
      </c>
      <c r="I21" s="21">
        <v>0.02</v>
      </c>
      <c r="J21" s="19">
        <v>7</v>
      </c>
      <c r="K21" s="19">
        <v>0</v>
      </c>
      <c r="L21" s="19">
        <v>4.5999999999999996</v>
      </c>
      <c r="M21" s="21">
        <v>30</v>
      </c>
      <c r="N21" s="19">
        <v>31</v>
      </c>
      <c r="O21" s="19">
        <v>13</v>
      </c>
      <c r="P21" s="19">
        <v>0.6</v>
      </c>
    </row>
    <row r="22" spans="1:16" s="1" customFormat="1" x14ac:dyDescent="0.25">
      <c r="A22" s="6" t="s">
        <v>370</v>
      </c>
      <c r="B22" s="52" t="s">
        <v>371</v>
      </c>
      <c r="C22" s="4"/>
      <c r="D22" s="5">
        <v>150</v>
      </c>
      <c r="E22" s="25">
        <f>(150/100)*E21</f>
        <v>1.2000000000000002</v>
      </c>
      <c r="F22" s="23">
        <f>(150/100)*F21</f>
        <v>15.149999999999999</v>
      </c>
      <c r="G22" s="23">
        <f>(150/100)*G21</f>
        <v>3.1500000000000004</v>
      </c>
      <c r="H22" s="25">
        <f>(150/100)*H21</f>
        <v>153</v>
      </c>
      <c r="I22" s="25">
        <f>(150/100)*I21</f>
        <v>0.03</v>
      </c>
      <c r="J22" s="23">
        <f>(150/100)*J21</f>
        <v>10.5</v>
      </c>
      <c r="K22" s="23">
        <f>(150/100)*K21</f>
        <v>0</v>
      </c>
      <c r="L22" s="23">
        <f>(150/100)*L21</f>
        <v>6.8999999999999995</v>
      </c>
      <c r="M22" s="25">
        <f>(150/100)*M21</f>
        <v>45</v>
      </c>
      <c r="N22" s="23">
        <f>(150/100)*N21</f>
        <v>46.5</v>
      </c>
      <c r="O22" s="23">
        <f>(150/100)*O21</f>
        <v>19.5</v>
      </c>
      <c r="P22" s="23">
        <f>(150/100)*P21</f>
        <v>0.89999999999999991</v>
      </c>
    </row>
    <row r="23" spans="1:16" ht="15.75" customHeight="1" x14ac:dyDescent="0.25">
      <c r="A23" s="178" t="s">
        <v>429</v>
      </c>
      <c r="B23" s="179" t="s">
        <v>428</v>
      </c>
      <c r="C23" s="180">
        <v>250</v>
      </c>
      <c r="D23" s="181"/>
      <c r="E23" s="182">
        <v>2.375</v>
      </c>
      <c r="F23" s="188">
        <v>5.0750000000000002</v>
      </c>
      <c r="G23" s="189">
        <v>16.399999999999999</v>
      </c>
      <c r="H23" s="190">
        <v>120.75</v>
      </c>
      <c r="I23" s="182">
        <v>0.04</v>
      </c>
      <c r="J23" s="188">
        <v>0.95</v>
      </c>
      <c r="K23" s="188">
        <v>0</v>
      </c>
      <c r="L23" s="189">
        <v>2.5750000000000002</v>
      </c>
      <c r="M23" s="182">
        <v>9.75</v>
      </c>
      <c r="N23" s="188">
        <v>29.75</v>
      </c>
      <c r="O23" s="188">
        <v>9</v>
      </c>
      <c r="P23" s="189">
        <v>0.45</v>
      </c>
    </row>
    <row r="24" spans="1:16" ht="16.5" customHeight="1" x14ac:dyDescent="0.25">
      <c r="A24" s="183" t="s">
        <v>429</v>
      </c>
      <c r="B24" s="184" t="s">
        <v>428</v>
      </c>
      <c r="C24" s="185"/>
      <c r="D24" s="186">
        <v>250</v>
      </c>
      <c r="E24" s="187">
        <v>2.375</v>
      </c>
      <c r="F24" s="191">
        <v>5.0750000000000002</v>
      </c>
      <c r="G24" s="191">
        <v>16.399999999999999</v>
      </c>
      <c r="H24" s="187">
        <v>120.75</v>
      </c>
      <c r="I24" s="187">
        <v>0.04</v>
      </c>
      <c r="J24" s="191">
        <v>0.95</v>
      </c>
      <c r="K24" s="191">
        <v>0</v>
      </c>
      <c r="L24" s="191">
        <v>2.5750000000000002</v>
      </c>
      <c r="M24" s="187">
        <v>9.75</v>
      </c>
      <c r="N24" s="191">
        <v>29.75</v>
      </c>
      <c r="O24" s="191">
        <v>9</v>
      </c>
      <c r="P24" s="191">
        <v>0.45</v>
      </c>
    </row>
    <row r="25" spans="1:16" x14ac:dyDescent="0.25">
      <c r="A25" s="13" t="s">
        <v>424</v>
      </c>
      <c r="B25" s="48" t="s">
        <v>56</v>
      </c>
      <c r="C25" s="14">
        <v>200</v>
      </c>
      <c r="D25" s="15"/>
      <c r="E25" s="21">
        <v>15.12</v>
      </c>
      <c r="F25" s="19">
        <v>14.880000000000003</v>
      </c>
      <c r="G25" s="22">
        <v>39.360000000000007</v>
      </c>
      <c r="H25" s="20">
        <v>352</v>
      </c>
      <c r="I25" s="21">
        <v>5.6000000000000008E-2</v>
      </c>
      <c r="J25" s="19">
        <v>0.32000000000000006</v>
      </c>
      <c r="K25" s="19">
        <v>4.8000000000000001E-2</v>
      </c>
      <c r="L25" s="22">
        <v>0.64000000000000012</v>
      </c>
      <c r="M25" s="21">
        <v>18.400000000000002</v>
      </c>
      <c r="N25" s="19">
        <v>181.60000000000002</v>
      </c>
      <c r="O25" s="19">
        <v>42.400000000000006</v>
      </c>
      <c r="P25" s="22">
        <v>2.2399999999999998</v>
      </c>
    </row>
    <row r="26" spans="1:16" x14ac:dyDescent="0.25">
      <c r="A26" s="6" t="s">
        <v>424</v>
      </c>
      <c r="B26" s="49" t="s">
        <v>56</v>
      </c>
      <c r="C26" s="4"/>
      <c r="D26" s="5">
        <v>250</v>
      </c>
      <c r="E26" s="25">
        <v>18.899999999999999</v>
      </c>
      <c r="F26" s="23">
        <v>18.600000000000001</v>
      </c>
      <c r="G26" s="26">
        <v>49.2</v>
      </c>
      <c r="H26" s="24">
        <v>440</v>
      </c>
      <c r="I26" s="25">
        <v>7.0000000000000007E-2</v>
      </c>
      <c r="J26" s="23">
        <v>0.4</v>
      </c>
      <c r="K26" s="23">
        <v>0.06</v>
      </c>
      <c r="L26" s="26">
        <v>0.8</v>
      </c>
      <c r="M26" s="25">
        <v>23</v>
      </c>
      <c r="N26" s="23">
        <v>227</v>
      </c>
      <c r="O26" s="23">
        <v>53</v>
      </c>
      <c r="P26" s="26">
        <v>2.8</v>
      </c>
    </row>
    <row r="27" spans="1:16" x14ac:dyDescent="0.25">
      <c r="A27" s="13"/>
      <c r="B27" s="48"/>
      <c r="C27" s="14"/>
      <c r="D27" s="15"/>
      <c r="E27" s="21"/>
      <c r="F27" s="19"/>
      <c r="G27" s="22"/>
      <c r="H27" s="20"/>
      <c r="I27" s="21"/>
      <c r="J27" s="19"/>
      <c r="K27" s="19"/>
      <c r="L27" s="22"/>
      <c r="M27" s="21"/>
      <c r="N27" s="19"/>
      <c r="O27" s="19"/>
      <c r="P27" s="22"/>
    </row>
    <row r="28" spans="1:16" x14ac:dyDescent="0.25">
      <c r="A28" s="6"/>
      <c r="B28" s="49"/>
      <c r="C28" s="4"/>
      <c r="D28" s="5"/>
      <c r="E28" s="25"/>
      <c r="F28" s="23"/>
      <c r="G28" s="26"/>
      <c r="H28" s="24"/>
      <c r="I28" s="25"/>
      <c r="J28" s="23"/>
      <c r="K28" s="23"/>
      <c r="L28" s="26"/>
      <c r="M28" s="25"/>
      <c r="N28" s="23"/>
      <c r="O28" s="23"/>
      <c r="P28" s="26"/>
    </row>
    <row r="29" spans="1:16" x14ac:dyDescent="0.25">
      <c r="A29" s="13" t="s">
        <v>421</v>
      </c>
      <c r="B29" s="48" t="s">
        <v>69</v>
      </c>
      <c r="C29" s="14">
        <v>60</v>
      </c>
      <c r="D29" s="15"/>
      <c r="E29" s="21">
        <v>3.96</v>
      </c>
      <c r="F29" s="19">
        <v>0.72</v>
      </c>
      <c r="G29" s="22">
        <v>20.04</v>
      </c>
      <c r="H29" s="20">
        <v>104.4</v>
      </c>
      <c r="I29" s="21">
        <v>0.10799999999999998</v>
      </c>
      <c r="J29" s="19"/>
      <c r="K29" s="19"/>
      <c r="L29" s="22">
        <v>0.84</v>
      </c>
      <c r="M29" s="21">
        <v>21</v>
      </c>
      <c r="N29" s="19">
        <v>94.8</v>
      </c>
      <c r="O29" s="19">
        <v>28.2</v>
      </c>
      <c r="P29" s="22">
        <v>2.34</v>
      </c>
    </row>
    <row r="30" spans="1:16" x14ac:dyDescent="0.25">
      <c r="A30" s="6" t="s">
        <v>421</v>
      </c>
      <c r="B30" s="49" t="s">
        <v>69</v>
      </c>
      <c r="C30" s="4"/>
      <c r="D30" s="5">
        <v>80</v>
      </c>
      <c r="E30" s="25">
        <v>5.28</v>
      </c>
      <c r="F30" s="23">
        <v>0.96</v>
      </c>
      <c r="G30" s="26">
        <v>26.72</v>
      </c>
      <c r="H30" s="24">
        <v>139.19999999999999</v>
      </c>
      <c r="I30" s="25">
        <v>0.14399999999999999</v>
      </c>
      <c r="J30" s="23"/>
      <c r="K30" s="23"/>
      <c r="L30" s="26">
        <v>11.2</v>
      </c>
      <c r="M30" s="25">
        <v>28</v>
      </c>
      <c r="N30" s="23">
        <v>126.4</v>
      </c>
      <c r="O30" s="23">
        <v>37.6</v>
      </c>
      <c r="P30" s="26">
        <v>31.2</v>
      </c>
    </row>
    <row r="31" spans="1:16" x14ac:dyDescent="0.25">
      <c r="A31" s="13" t="s">
        <v>376</v>
      </c>
      <c r="B31" s="48" t="s">
        <v>377</v>
      </c>
      <c r="C31" s="14">
        <v>200</v>
      </c>
      <c r="D31" s="15"/>
      <c r="E31" s="21">
        <v>0.3</v>
      </c>
      <c r="F31" s="19">
        <v>0</v>
      </c>
      <c r="G31" s="22">
        <v>20.100000000000001</v>
      </c>
      <c r="H31" s="20">
        <v>81</v>
      </c>
      <c r="I31" s="21">
        <v>0</v>
      </c>
      <c r="J31" s="19">
        <v>0.8</v>
      </c>
      <c r="K31" s="19">
        <v>0</v>
      </c>
      <c r="L31" s="22">
        <v>0</v>
      </c>
      <c r="M31" s="21">
        <v>10</v>
      </c>
      <c r="N31" s="19">
        <v>6</v>
      </c>
      <c r="O31" s="19">
        <v>3</v>
      </c>
      <c r="P31" s="22">
        <v>0.6</v>
      </c>
    </row>
    <row r="32" spans="1:16" x14ac:dyDescent="0.25">
      <c r="A32" s="6" t="s">
        <v>376</v>
      </c>
      <c r="B32" s="50" t="s">
        <v>377</v>
      </c>
      <c r="C32" s="4"/>
      <c r="D32" s="5">
        <v>200</v>
      </c>
      <c r="E32" s="25">
        <v>0.3</v>
      </c>
      <c r="F32" s="23">
        <v>0</v>
      </c>
      <c r="G32" s="26">
        <v>20.100000000000001</v>
      </c>
      <c r="H32" s="24">
        <v>81</v>
      </c>
      <c r="I32" s="25">
        <v>0</v>
      </c>
      <c r="J32" s="23">
        <v>0.8</v>
      </c>
      <c r="K32" s="23">
        <v>0</v>
      </c>
      <c r="L32" s="26">
        <v>0</v>
      </c>
      <c r="M32" s="25">
        <v>10</v>
      </c>
      <c r="N32" s="23">
        <v>6</v>
      </c>
      <c r="O32" s="23">
        <v>3</v>
      </c>
      <c r="P32" s="26">
        <v>0.6</v>
      </c>
    </row>
    <row r="33" spans="1:16" s="33" customFormat="1" x14ac:dyDescent="0.25">
      <c r="A33" s="61"/>
      <c r="B33" s="62" t="s">
        <v>170</v>
      </c>
      <c r="C33" s="63"/>
      <c r="D33" s="64"/>
      <c r="E33" s="65"/>
      <c r="F33" s="66"/>
      <c r="G33" s="67"/>
      <c r="H33" s="68">
        <f>SUM(H21,H23,H25,H27,H29,H31)</f>
        <v>760.15</v>
      </c>
      <c r="I33" s="65"/>
      <c r="J33" s="66"/>
      <c r="K33" s="66"/>
      <c r="L33" s="67"/>
      <c r="M33" s="65"/>
      <c r="N33" s="66"/>
      <c r="O33" s="66"/>
      <c r="P33" s="67"/>
    </row>
    <row r="34" spans="1:16" s="33" customFormat="1" x14ac:dyDescent="0.25">
      <c r="A34" s="69"/>
      <c r="B34" s="70" t="s">
        <v>171</v>
      </c>
      <c r="C34" s="71"/>
      <c r="D34" s="72"/>
      <c r="E34" s="73"/>
      <c r="F34" s="74"/>
      <c r="G34" s="75"/>
      <c r="H34" s="76">
        <f>SUM(H22,H24,H26,H28,H30,H32)</f>
        <v>933.95</v>
      </c>
      <c r="I34" s="73"/>
      <c r="J34" s="74"/>
      <c r="K34" s="74"/>
      <c r="L34" s="75"/>
      <c r="M34" s="73"/>
      <c r="N34" s="74"/>
      <c r="O34" s="74"/>
      <c r="P34" s="75"/>
    </row>
    <row r="35" spans="1:16" x14ac:dyDescent="0.25">
      <c r="A35" s="6"/>
      <c r="B35" s="47" t="s">
        <v>132</v>
      </c>
      <c r="C35" s="4"/>
      <c r="D35" s="5"/>
      <c r="E35" s="25"/>
      <c r="F35" s="23"/>
      <c r="G35" s="26"/>
      <c r="H35" s="24"/>
      <c r="I35" s="25"/>
      <c r="J35" s="23"/>
      <c r="K35" s="23"/>
      <c r="L35" s="26"/>
      <c r="M35" s="25"/>
      <c r="N35" s="23"/>
      <c r="O35" s="23"/>
      <c r="P35" s="26"/>
    </row>
    <row r="36" spans="1:16" x14ac:dyDescent="0.25">
      <c r="A36" s="13" t="s">
        <v>421</v>
      </c>
      <c r="B36" s="93" t="s">
        <v>442</v>
      </c>
      <c r="C36" s="14">
        <v>100</v>
      </c>
      <c r="D36" s="15"/>
      <c r="E36" s="21">
        <v>0.8</v>
      </c>
      <c r="F36" s="19">
        <v>0.2</v>
      </c>
      <c r="G36" s="22">
        <v>7.5</v>
      </c>
      <c r="H36" s="20">
        <v>38</v>
      </c>
      <c r="I36" s="21">
        <v>0.06</v>
      </c>
      <c r="J36" s="19">
        <v>38</v>
      </c>
      <c r="K36" s="19">
        <v>0</v>
      </c>
      <c r="L36" s="22">
        <v>0.2</v>
      </c>
      <c r="M36" s="21">
        <v>35</v>
      </c>
      <c r="N36" s="19">
        <v>17</v>
      </c>
      <c r="O36" s="19">
        <v>11</v>
      </c>
      <c r="P36" s="22">
        <v>0.1</v>
      </c>
    </row>
    <row r="37" spans="1:16" x14ac:dyDescent="0.25">
      <c r="A37" s="6" t="s">
        <v>421</v>
      </c>
      <c r="B37" s="49" t="s">
        <v>442</v>
      </c>
      <c r="C37" s="4"/>
      <c r="D37" s="5">
        <v>100</v>
      </c>
      <c r="E37" s="25">
        <v>0.8</v>
      </c>
      <c r="F37" s="23">
        <v>0.2</v>
      </c>
      <c r="G37" s="26">
        <v>7.5</v>
      </c>
      <c r="H37" s="24">
        <v>38</v>
      </c>
      <c r="I37" s="25">
        <v>0.06</v>
      </c>
      <c r="J37" s="23">
        <v>38</v>
      </c>
      <c r="K37" s="23">
        <v>0</v>
      </c>
      <c r="L37" s="26">
        <v>0.2</v>
      </c>
      <c r="M37" s="25">
        <v>35</v>
      </c>
      <c r="N37" s="23">
        <v>17</v>
      </c>
      <c r="O37" s="23">
        <v>11</v>
      </c>
      <c r="P37" s="26">
        <v>0.1</v>
      </c>
    </row>
    <row r="38" spans="1:16" x14ac:dyDescent="0.25">
      <c r="A38" s="13" t="s">
        <v>421</v>
      </c>
      <c r="B38" s="48" t="s">
        <v>441</v>
      </c>
      <c r="C38" s="14">
        <v>40</v>
      </c>
      <c r="D38" s="15"/>
      <c r="E38" s="21">
        <v>3</v>
      </c>
      <c r="F38" s="19">
        <v>3.92</v>
      </c>
      <c r="G38" s="22">
        <v>29.76</v>
      </c>
      <c r="H38" s="20">
        <v>166.8</v>
      </c>
      <c r="I38" s="21">
        <v>3.2000000000000001E-2</v>
      </c>
      <c r="J38" s="19">
        <v>0</v>
      </c>
      <c r="K38" s="19">
        <v>4.0000000000000001E-3</v>
      </c>
      <c r="L38" s="22">
        <v>1.4</v>
      </c>
      <c r="M38" s="21">
        <v>11.6</v>
      </c>
      <c r="N38" s="19">
        <v>36</v>
      </c>
      <c r="O38" s="19">
        <v>8</v>
      </c>
      <c r="P38" s="22">
        <v>0.84</v>
      </c>
    </row>
    <row r="39" spans="1:16" x14ac:dyDescent="0.25">
      <c r="A39" s="6" t="s">
        <v>421</v>
      </c>
      <c r="B39" s="49" t="s">
        <v>441</v>
      </c>
      <c r="C39" s="4"/>
      <c r="D39" s="5">
        <v>50</v>
      </c>
      <c r="E39" s="25">
        <v>3.75</v>
      </c>
      <c r="F39" s="23">
        <v>4.9000000000000004</v>
      </c>
      <c r="G39" s="23">
        <v>37.200000000000003</v>
      </c>
      <c r="H39" s="25">
        <v>208.5</v>
      </c>
      <c r="I39" s="25">
        <v>0.04</v>
      </c>
      <c r="J39" s="23">
        <v>0</v>
      </c>
      <c r="K39" s="23">
        <v>5.0000000000000001E-3</v>
      </c>
      <c r="L39" s="23">
        <v>1.75</v>
      </c>
      <c r="M39" s="25">
        <v>14.5</v>
      </c>
      <c r="N39" s="23">
        <v>45</v>
      </c>
      <c r="O39" s="23">
        <v>10</v>
      </c>
      <c r="P39" s="23">
        <v>1.05</v>
      </c>
    </row>
    <row r="40" spans="1:16" x14ac:dyDescent="0.25">
      <c r="A40" s="13" t="s">
        <v>421</v>
      </c>
      <c r="B40" s="48" t="s">
        <v>216</v>
      </c>
      <c r="C40" s="14">
        <v>200</v>
      </c>
      <c r="D40" s="15"/>
      <c r="E40" s="21">
        <v>5.4</v>
      </c>
      <c r="F40" s="19">
        <v>5</v>
      </c>
      <c r="G40" s="22">
        <v>21.6</v>
      </c>
      <c r="H40" s="20">
        <v>158</v>
      </c>
      <c r="I40" s="21">
        <v>0.06</v>
      </c>
      <c r="J40" s="19">
        <v>1.8</v>
      </c>
      <c r="K40" s="19">
        <v>44</v>
      </c>
      <c r="L40" s="22">
        <v>0</v>
      </c>
      <c r="M40" s="21">
        <v>242</v>
      </c>
      <c r="N40" s="19">
        <v>188</v>
      </c>
      <c r="O40" s="19">
        <v>30</v>
      </c>
      <c r="P40" s="22">
        <v>0.2</v>
      </c>
    </row>
    <row r="41" spans="1:16" x14ac:dyDescent="0.25">
      <c r="A41" s="16" t="s">
        <v>421</v>
      </c>
      <c r="B41" s="50" t="s">
        <v>216</v>
      </c>
      <c r="C41" s="17"/>
      <c r="D41" s="18">
        <v>200</v>
      </c>
      <c r="E41" s="29">
        <v>5.4</v>
      </c>
      <c r="F41" s="27">
        <v>5</v>
      </c>
      <c r="G41" s="30">
        <v>21.6</v>
      </c>
      <c r="H41" s="28">
        <v>158</v>
      </c>
      <c r="I41" s="29">
        <v>0.06</v>
      </c>
      <c r="J41" s="27">
        <v>1.8</v>
      </c>
      <c r="K41" s="27">
        <v>44</v>
      </c>
      <c r="L41" s="30">
        <v>0</v>
      </c>
      <c r="M41" s="29">
        <v>242</v>
      </c>
      <c r="N41" s="27">
        <v>188</v>
      </c>
      <c r="O41" s="27">
        <v>30</v>
      </c>
      <c r="P41" s="30">
        <v>0.2</v>
      </c>
    </row>
    <row r="42" spans="1:16" x14ac:dyDescent="0.25">
      <c r="A42" s="16" t="s">
        <v>421</v>
      </c>
      <c r="B42" s="48" t="s">
        <v>352</v>
      </c>
      <c r="C42" s="14">
        <v>100</v>
      </c>
      <c r="D42" s="15"/>
      <c r="E42" s="21">
        <v>7</v>
      </c>
      <c r="F42" s="19">
        <v>34</v>
      </c>
      <c r="G42" s="22">
        <v>53</v>
      </c>
      <c r="H42" s="20">
        <v>550</v>
      </c>
      <c r="I42" s="29"/>
      <c r="J42" s="27"/>
      <c r="K42" s="27"/>
      <c r="L42" s="30"/>
      <c r="M42" s="29"/>
      <c r="N42" s="27"/>
      <c r="O42" s="27"/>
      <c r="P42" s="30"/>
    </row>
    <row r="43" spans="1:16" x14ac:dyDescent="0.25">
      <c r="A43" s="16" t="s">
        <v>421</v>
      </c>
      <c r="B43" s="49" t="s">
        <v>352</v>
      </c>
      <c r="C43" s="17"/>
      <c r="D43" s="18">
        <v>100</v>
      </c>
      <c r="E43" s="29">
        <v>7</v>
      </c>
      <c r="F43" s="27">
        <v>34</v>
      </c>
      <c r="G43" s="30">
        <v>53</v>
      </c>
      <c r="H43" s="28">
        <v>550</v>
      </c>
      <c r="I43" s="29"/>
      <c r="J43" s="27"/>
      <c r="K43" s="27"/>
      <c r="L43" s="30"/>
      <c r="M43" s="29"/>
      <c r="N43" s="27"/>
      <c r="O43" s="27"/>
      <c r="P43" s="30"/>
    </row>
    <row r="44" spans="1:16" s="33" customFormat="1" x14ac:dyDescent="0.25">
      <c r="A44" s="61"/>
      <c r="B44" s="62" t="s">
        <v>170</v>
      </c>
      <c r="C44" s="63"/>
      <c r="D44" s="64"/>
      <c r="E44" s="65"/>
      <c r="F44" s="66"/>
      <c r="G44" s="67"/>
      <c r="H44" s="68">
        <f>SUM(H36,H38,H40)</f>
        <v>362.8</v>
      </c>
      <c r="I44" s="65"/>
      <c r="J44" s="66"/>
      <c r="K44" s="66"/>
      <c r="L44" s="67"/>
      <c r="M44" s="65"/>
      <c r="N44" s="66"/>
      <c r="O44" s="66"/>
      <c r="P44" s="67"/>
    </row>
    <row r="45" spans="1:16" s="33" customFormat="1" x14ac:dyDescent="0.25">
      <c r="A45" s="69"/>
      <c r="B45" s="70" t="s">
        <v>171</v>
      </c>
      <c r="C45" s="71"/>
      <c r="D45" s="72"/>
      <c r="E45" s="73"/>
      <c r="F45" s="74"/>
      <c r="G45" s="75"/>
      <c r="H45" s="76">
        <f>SUM(H37,H39,H41)</f>
        <v>404.5</v>
      </c>
      <c r="I45" s="73"/>
      <c r="J45" s="74"/>
      <c r="K45" s="74"/>
      <c r="L45" s="75"/>
      <c r="M45" s="73"/>
      <c r="N45" s="74"/>
      <c r="O45" s="74"/>
      <c r="P45" s="75"/>
    </row>
    <row r="46" spans="1:16" s="33" customFormat="1" x14ac:dyDescent="0.25">
      <c r="A46" s="77"/>
      <c r="B46" s="78" t="s">
        <v>172</v>
      </c>
      <c r="C46" s="79"/>
      <c r="D46" s="80"/>
      <c r="E46" s="81">
        <f>SUM(E18,E33,E44)</f>
        <v>16.048181818181821</v>
      </c>
      <c r="F46" s="82">
        <f>SUM(F18,F33,F44)</f>
        <v>45.040909090909089</v>
      </c>
      <c r="G46" s="83">
        <f>SUM(G18,G33,G44)</f>
        <v>132.43272727272728</v>
      </c>
      <c r="H46" s="84">
        <f>SUM(H18,H33,H44)</f>
        <v>2196.2454545454548</v>
      </c>
      <c r="I46" s="81">
        <f>SUM(I18,I33,I44)</f>
        <v>0.20545454545454545</v>
      </c>
      <c r="J46" s="82">
        <f>SUM(J18,J33,J44)</f>
        <v>1.3636363636363638</v>
      </c>
      <c r="K46" s="82">
        <f>SUM(K18,K33,K44)</f>
        <v>2.7272727272727271E-2</v>
      </c>
      <c r="L46" s="83">
        <f>SUM(L18,L33,L44)</f>
        <v>4.9090909090909092</v>
      </c>
      <c r="M46" s="81">
        <f>SUM(M18,M33,M44)</f>
        <v>125.85</v>
      </c>
      <c r="N46" s="82">
        <f>SUM(N18,N33,N44)</f>
        <v>164.93181818181819</v>
      </c>
      <c r="O46" s="82">
        <f>SUM(O18,O33,O44)</f>
        <v>31.586363636363636</v>
      </c>
      <c r="P46" s="83">
        <f>SUM(P18,P33,P44)</f>
        <v>3.7909090909090906</v>
      </c>
    </row>
    <row r="47" spans="1:16" s="33" customFormat="1" ht="15.75" thickBot="1" x14ac:dyDescent="0.3">
      <c r="A47" s="85"/>
      <c r="B47" s="86" t="s">
        <v>173</v>
      </c>
      <c r="C47" s="87"/>
      <c r="D47" s="88"/>
      <c r="E47" s="89">
        <f>SUM(E19,E34,E45)</f>
        <v>19.654242424242426</v>
      </c>
      <c r="F47" s="90">
        <f>SUM(F19,F34,F45)</f>
        <v>48.737878787878785</v>
      </c>
      <c r="G47" s="91">
        <f>SUM(G19,G34,G45)</f>
        <v>154.19030303030303</v>
      </c>
      <c r="H47" s="92">
        <f>SUM(H19,H34,H45)</f>
        <v>2546.5939393939398</v>
      </c>
      <c r="I47" s="89">
        <f>SUM(I19,I34,I45)</f>
        <v>0.25393939393939391</v>
      </c>
      <c r="J47" s="90">
        <f>SUM(J19,J34,J45)</f>
        <v>1.8181818181818183</v>
      </c>
      <c r="K47" s="90">
        <f>SUM(K19,K34,K45)</f>
        <v>3.6363636363636362E-2</v>
      </c>
      <c r="L47" s="91">
        <f>SUM(L19,L34,L45)</f>
        <v>6.5454545454545459</v>
      </c>
      <c r="M47" s="89">
        <f>SUM(M19,M34,M45)</f>
        <v>162.51666666666665</v>
      </c>
      <c r="N47" s="90">
        <f>SUM(N19,N34,N45)</f>
        <v>200.99242424242425</v>
      </c>
      <c r="O47" s="90">
        <f>SUM(O19,O34,O45)</f>
        <v>39.465151515151518</v>
      </c>
      <c r="P47" s="91">
        <f>SUM(P19,P34,P45)</f>
        <v>4.1545454545454543</v>
      </c>
    </row>
  </sheetData>
  <mergeCells count="9">
    <mergeCell ref="A1:P1"/>
    <mergeCell ref="A2:P2"/>
    <mergeCell ref="A3:A4"/>
    <mergeCell ref="B3:B4"/>
    <mergeCell ref="C3:D3"/>
    <mergeCell ref="E3:G3"/>
    <mergeCell ref="H3:H4"/>
    <mergeCell ref="I3:L3"/>
    <mergeCell ref="M3:P3"/>
  </mergeCells>
  <pageMargins left="0.70866141732283472" right="0.27" top="0.26" bottom="0.21" header="0.25" footer="0.2"/>
  <pageSetup paperSize="9" scale="75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A22" workbookViewId="0">
      <selection activeCell="A5" sqref="A5:P47"/>
    </sheetView>
  </sheetViews>
  <sheetFormatPr defaultRowHeight="15" x14ac:dyDescent="0.25"/>
  <cols>
    <col min="1" max="1" width="9.5703125" customWidth="1"/>
    <col min="2" max="2" width="36.140625" style="3" customWidth="1"/>
    <col min="8" max="8" width="15.140625" customWidth="1"/>
  </cols>
  <sheetData>
    <row r="1" spans="1:16" x14ac:dyDescent="0.25">
      <c r="A1" s="232" t="s">
        <v>447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</row>
    <row r="2" spans="1:16" ht="15.75" thickBot="1" x14ac:dyDescent="0.3">
      <c r="A2" s="270" t="s">
        <v>330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</row>
    <row r="3" spans="1:16" s="33" customFormat="1" x14ac:dyDescent="0.25">
      <c r="A3" s="235" t="s">
        <v>113</v>
      </c>
      <c r="B3" s="235" t="s">
        <v>95</v>
      </c>
      <c r="C3" s="237" t="s">
        <v>96</v>
      </c>
      <c r="D3" s="238"/>
      <c r="E3" s="239" t="s">
        <v>97</v>
      </c>
      <c r="F3" s="240"/>
      <c r="G3" s="241"/>
      <c r="H3" s="242" t="s">
        <v>98</v>
      </c>
      <c r="I3" s="244" t="s">
        <v>99</v>
      </c>
      <c r="J3" s="245"/>
      <c r="K3" s="245"/>
      <c r="L3" s="246"/>
      <c r="M3" s="239" t="s">
        <v>100</v>
      </c>
      <c r="N3" s="240"/>
      <c r="O3" s="240"/>
      <c r="P3" s="241"/>
    </row>
    <row r="4" spans="1:16" s="33" customFormat="1" ht="26.25" x14ac:dyDescent="0.25">
      <c r="A4" s="236"/>
      <c r="B4" s="236"/>
      <c r="C4" s="53" t="s">
        <v>101</v>
      </c>
      <c r="D4" s="54" t="s">
        <v>102</v>
      </c>
      <c r="E4" s="55" t="s">
        <v>2</v>
      </c>
      <c r="F4" s="56" t="s">
        <v>103</v>
      </c>
      <c r="G4" s="57" t="s">
        <v>104</v>
      </c>
      <c r="H4" s="243"/>
      <c r="I4" s="58" t="s">
        <v>105</v>
      </c>
      <c r="J4" s="59" t="s">
        <v>106</v>
      </c>
      <c r="K4" s="59" t="s">
        <v>107</v>
      </c>
      <c r="L4" s="60" t="s">
        <v>108</v>
      </c>
      <c r="M4" s="55" t="s">
        <v>109</v>
      </c>
      <c r="N4" s="56" t="s">
        <v>110</v>
      </c>
      <c r="O4" s="56" t="s">
        <v>111</v>
      </c>
      <c r="P4" s="57" t="s">
        <v>112</v>
      </c>
    </row>
    <row r="5" spans="1:16" x14ac:dyDescent="0.25">
      <c r="A5" s="6"/>
      <c r="B5" s="47" t="s">
        <v>114</v>
      </c>
      <c r="C5" s="4"/>
      <c r="D5" s="5"/>
      <c r="E5" s="25"/>
      <c r="F5" s="23"/>
      <c r="G5" s="26"/>
      <c r="H5" s="24"/>
      <c r="I5" s="25"/>
      <c r="J5" s="23"/>
      <c r="K5" s="23"/>
      <c r="L5" s="26"/>
      <c r="M5" s="25"/>
      <c r="N5" s="23"/>
      <c r="O5" s="23"/>
      <c r="P5" s="26"/>
    </row>
    <row r="6" spans="1:16" x14ac:dyDescent="0.25">
      <c r="A6" s="13" t="s">
        <v>399</v>
      </c>
      <c r="B6" s="48" t="s">
        <v>268</v>
      </c>
      <c r="C6" s="14">
        <v>100</v>
      </c>
      <c r="D6" s="15"/>
      <c r="E6" s="21">
        <v>0.8</v>
      </c>
      <c r="F6" s="19">
        <v>0.1</v>
      </c>
      <c r="G6" s="19">
        <v>2.5</v>
      </c>
      <c r="H6" s="21">
        <v>14</v>
      </c>
      <c r="I6" s="21">
        <v>0.03</v>
      </c>
      <c r="J6" s="19">
        <v>10</v>
      </c>
      <c r="K6" s="19">
        <v>0</v>
      </c>
      <c r="L6" s="19">
        <v>0.1</v>
      </c>
      <c r="M6" s="21">
        <v>23</v>
      </c>
      <c r="N6" s="19">
        <v>42</v>
      </c>
      <c r="O6" s="19">
        <v>14</v>
      </c>
      <c r="P6" s="19">
        <v>0.6</v>
      </c>
    </row>
    <row r="7" spans="1:16" x14ac:dyDescent="0.25">
      <c r="A7" s="6" t="s">
        <v>399</v>
      </c>
      <c r="B7" s="49" t="s">
        <v>268</v>
      </c>
      <c r="C7" s="4"/>
      <c r="D7" s="5">
        <v>100</v>
      </c>
      <c r="E7" s="25">
        <v>0.8</v>
      </c>
      <c r="F7" s="23">
        <v>0.1</v>
      </c>
      <c r="G7" s="26">
        <v>2.5</v>
      </c>
      <c r="H7" s="24">
        <v>14</v>
      </c>
      <c r="I7" s="25">
        <v>0.03</v>
      </c>
      <c r="J7" s="23">
        <v>10</v>
      </c>
      <c r="K7" s="23">
        <v>0</v>
      </c>
      <c r="L7" s="26">
        <v>0.1</v>
      </c>
      <c r="M7" s="25">
        <v>23</v>
      </c>
      <c r="N7" s="23">
        <v>42</v>
      </c>
      <c r="O7" s="23">
        <v>14</v>
      </c>
      <c r="P7" s="26">
        <v>0.6</v>
      </c>
    </row>
    <row r="8" spans="1:16" x14ac:dyDescent="0.25">
      <c r="A8" s="13" t="s">
        <v>400</v>
      </c>
      <c r="B8" s="48" t="s">
        <v>151</v>
      </c>
      <c r="C8" s="14">
        <v>180</v>
      </c>
      <c r="D8" s="15"/>
      <c r="E8" s="21">
        <v>25.457142857142856</v>
      </c>
      <c r="F8" s="19">
        <v>19.371428571428574</v>
      </c>
      <c r="G8" s="19">
        <v>24.599999999999998</v>
      </c>
      <c r="H8" s="21">
        <v>374.57142857142856</v>
      </c>
      <c r="I8" s="21">
        <v>7.7142857142857138E-2</v>
      </c>
      <c r="J8" s="19">
        <v>0.34285714285714286</v>
      </c>
      <c r="K8" s="19">
        <v>0.17142857142857143</v>
      </c>
      <c r="L8" s="19">
        <v>0.8571428571428571</v>
      </c>
      <c r="M8" s="21">
        <v>160.28571428571428</v>
      </c>
      <c r="N8" s="19">
        <v>257.14285714285717</v>
      </c>
      <c r="O8" s="19">
        <v>27.428571428571427</v>
      </c>
      <c r="P8" s="19">
        <v>0.8571428571428571</v>
      </c>
    </row>
    <row r="9" spans="1:16" x14ac:dyDescent="0.25">
      <c r="A9" s="6" t="s">
        <v>400</v>
      </c>
      <c r="B9" s="49" t="s">
        <v>151</v>
      </c>
      <c r="C9" s="4"/>
      <c r="D9" s="5">
        <v>200</v>
      </c>
      <c r="E9" s="25">
        <v>28.285714285714285</v>
      </c>
      <c r="F9" s="23">
        <v>21.523809523809526</v>
      </c>
      <c r="G9" s="26">
        <v>27.333333333333332</v>
      </c>
      <c r="H9" s="24">
        <v>416.19047619047615</v>
      </c>
      <c r="I9" s="25">
        <v>8.5714285714285701E-2</v>
      </c>
      <c r="J9" s="23">
        <v>0.38095238095238093</v>
      </c>
      <c r="K9" s="23">
        <v>0.19047619047619047</v>
      </c>
      <c r="L9" s="26">
        <v>0.95238095238095233</v>
      </c>
      <c r="M9" s="25">
        <v>178.09523809523807</v>
      </c>
      <c r="N9" s="23">
        <v>285.71428571428572</v>
      </c>
      <c r="O9" s="23">
        <v>30.476190476190474</v>
      </c>
      <c r="P9" s="26">
        <v>0.95238095238095233</v>
      </c>
    </row>
    <row r="10" spans="1:16" x14ac:dyDescent="0.25">
      <c r="A10" s="13" t="s">
        <v>421</v>
      </c>
      <c r="B10" s="48" t="s">
        <v>8</v>
      </c>
      <c r="C10" s="14">
        <v>20</v>
      </c>
      <c r="D10" s="15"/>
      <c r="E10" s="21">
        <v>1.5</v>
      </c>
      <c r="F10" s="19">
        <v>0.57999999999999996</v>
      </c>
      <c r="G10" s="22">
        <v>1.28</v>
      </c>
      <c r="H10" s="20">
        <v>53</v>
      </c>
      <c r="I10" s="21">
        <v>2.2000000000000002E-2</v>
      </c>
      <c r="J10" s="19"/>
      <c r="K10" s="19"/>
      <c r="L10" s="22">
        <v>0.34</v>
      </c>
      <c r="M10" s="21">
        <v>3.8000000000000003</v>
      </c>
      <c r="N10" s="19">
        <v>13</v>
      </c>
      <c r="O10" s="19">
        <v>2.6</v>
      </c>
      <c r="P10" s="22">
        <v>0.24</v>
      </c>
    </row>
    <row r="11" spans="1:16" x14ac:dyDescent="0.25">
      <c r="A11" s="6" t="s">
        <v>421</v>
      </c>
      <c r="B11" s="49" t="s">
        <v>8</v>
      </c>
      <c r="C11" s="4"/>
      <c r="D11" s="5">
        <v>20</v>
      </c>
      <c r="E11" s="25">
        <v>1.5</v>
      </c>
      <c r="F11" s="23">
        <v>0.57999999999999996</v>
      </c>
      <c r="G11" s="26">
        <v>1.28</v>
      </c>
      <c r="H11" s="24">
        <v>53</v>
      </c>
      <c r="I11" s="25">
        <v>2.2000000000000002E-2</v>
      </c>
      <c r="J11" s="23"/>
      <c r="K11" s="23"/>
      <c r="L11" s="26">
        <v>0.34</v>
      </c>
      <c r="M11" s="25">
        <v>3.8000000000000003</v>
      </c>
      <c r="N11" s="23">
        <v>13</v>
      </c>
      <c r="O11" s="23">
        <v>2.6</v>
      </c>
      <c r="P11" s="26">
        <v>0.24</v>
      </c>
    </row>
    <row r="12" spans="1:16" x14ac:dyDescent="0.25">
      <c r="A12" s="13" t="s">
        <v>381</v>
      </c>
      <c r="B12" s="48" t="s">
        <v>18</v>
      </c>
      <c r="C12" s="14">
        <v>200</v>
      </c>
      <c r="D12" s="15"/>
      <c r="E12" s="21">
        <v>3.6</v>
      </c>
      <c r="F12" s="19">
        <v>3.3</v>
      </c>
      <c r="G12" s="22">
        <v>25</v>
      </c>
      <c r="H12" s="20">
        <v>144</v>
      </c>
      <c r="I12" s="21">
        <v>0.04</v>
      </c>
      <c r="J12" s="19">
        <v>1.3</v>
      </c>
      <c r="K12" s="19">
        <v>0.02</v>
      </c>
      <c r="L12" s="22">
        <v>0</v>
      </c>
      <c r="M12" s="21">
        <v>124</v>
      </c>
      <c r="N12" s="19">
        <v>110</v>
      </c>
      <c r="O12" s="19">
        <v>27</v>
      </c>
      <c r="P12" s="22">
        <v>0.8</v>
      </c>
    </row>
    <row r="13" spans="1:16" x14ac:dyDescent="0.25">
      <c r="A13" s="6" t="s">
        <v>381</v>
      </c>
      <c r="B13" s="49" t="s">
        <v>18</v>
      </c>
      <c r="C13" s="4"/>
      <c r="D13" s="5">
        <v>200</v>
      </c>
      <c r="E13" s="25">
        <v>3.6</v>
      </c>
      <c r="F13" s="23">
        <v>3.3</v>
      </c>
      <c r="G13" s="26">
        <v>25</v>
      </c>
      <c r="H13" s="24">
        <v>144</v>
      </c>
      <c r="I13" s="25">
        <v>0.04</v>
      </c>
      <c r="J13" s="23">
        <v>1.3</v>
      </c>
      <c r="K13" s="23">
        <v>0.02</v>
      </c>
      <c r="L13" s="26">
        <v>0</v>
      </c>
      <c r="M13" s="25">
        <v>124</v>
      </c>
      <c r="N13" s="23">
        <v>110</v>
      </c>
      <c r="O13" s="23">
        <v>27</v>
      </c>
      <c r="P13" s="26">
        <v>0.8</v>
      </c>
    </row>
    <row r="14" spans="1:16" x14ac:dyDescent="0.25">
      <c r="A14" s="13" t="s">
        <v>421</v>
      </c>
      <c r="B14" s="48" t="s">
        <v>359</v>
      </c>
      <c r="C14" s="14">
        <v>100</v>
      </c>
      <c r="D14" s="15"/>
      <c r="E14" s="21">
        <v>4.5</v>
      </c>
      <c r="F14" s="19">
        <v>32</v>
      </c>
      <c r="G14" s="22">
        <v>57</v>
      </c>
      <c r="H14" s="20">
        <v>530</v>
      </c>
      <c r="I14" s="21"/>
      <c r="J14" s="19"/>
      <c r="K14" s="19"/>
      <c r="L14" s="22"/>
      <c r="M14" s="21"/>
      <c r="N14" s="19"/>
      <c r="O14" s="19"/>
      <c r="P14" s="22"/>
    </row>
    <row r="15" spans="1:16" s="12" customFormat="1" x14ac:dyDescent="0.25">
      <c r="A15" s="16" t="s">
        <v>421</v>
      </c>
      <c r="B15" s="50" t="s">
        <v>359</v>
      </c>
      <c r="C15" s="17"/>
      <c r="D15" s="18">
        <v>100</v>
      </c>
      <c r="E15" s="29">
        <v>4.5</v>
      </c>
      <c r="F15" s="27">
        <v>32</v>
      </c>
      <c r="G15" s="30">
        <v>57</v>
      </c>
      <c r="H15" s="28">
        <v>530</v>
      </c>
      <c r="I15" s="25"/>
      <c r="J15" s="23"/>
      <c r="K15" s="23"/>
      <c r="L15" s="26"/>
      <c r="M15" s="25"/>
      <c r="N15" s="23"/>
      <c r="O15" s="23"/>
      <c r="P15" s="26"/>
    </row>
    <row r="16" spans="1:16" x14ac:dyDescent="0.25">
      <c r="A16" s="13"/>
      <c r="B16" s="48"/>
      <c r="C16" s="14"/>
      <c r="D16" s="15"/>
      <c r="E16" s="21"/>
      <c r="F16" s="19"/>
      <c r="G16" s="22"/>
      <c r="H16" s="20"/>
      <c r="I16" s="21"/>
      <c r="J16" s="19"/>
      <c r="K16" s="19"/>
      <c r="L16" s="22"/>
      <c r="M16" s="21"/>
      <c r="N16" s="19"/>
      <c r="O16" s="19"/>
      <c r="P16" s="22"/>
    </row>
    <row r="17" spans="1:16" x14ac:dyDescent="0.25">
      <c r="A17" s="6"/>
      <c r="B17" s="49"/>
      <c r="C17" s="4"/>
      <c r="D17" s="5"/>
      <c r="E17" s="25"/>
      <c r="F17" s="23"/>
      <c r="G17" s="26"/>
      <c r="H17" s="24"/>
      <c r="I17" s="25"/>
      <c r="J17" s="23"/>
      <c r="K17" s="23"/>
      <c r="L17" s="26"/>
      <c r="M17" s="25"/>
      <c r="N17" s="23"/>
      <c r="O17" s="23"/>
      <c r="P17" s="26"/>
    </row>
    <row r="18" spans="1:16" s="33" customFormat="1" x14ac:dyDescent="0.25">
      <c r="A18" s="61"/>
      <c r="B18" s="62" t="s">
        <v>170</v>
      </c>
      <c r="C18" s="63"/>
      <c r="D18" s="64"/>
      <c r="E18" s="65">
        <f>SUM(E6,E8,E10,E12,E14,E16)</f>
        <v>35.857142857142861</v>
      </c>
      <c r="F18" s="66">
        <f>SUM(F6,F8,F10,F12,F14,F16)</f>
        <v>55.351428571428571</v>
      </c>
      <c r="G18" s="67">
        <f>SUM(G6,G8,G10,G12,G14,G16)</f>
        <v>110.38</v>
      </c>
      <c r="H18" s="68">
        <f>SUM(H6,H8,H10,H12,H14,H16)</f>
        <v>1115.5714285714284</v>
      </c>
      <c r="I18" s="65">
        <f>SUM(I6,I8,I10,I12,I14,I16)</f>
        <v>0.16914285714285715</v>
      </c>
      <c r="J18" s="66">
        <f>SUM(J6,J8,J10,J12,J14,J16)</f>
        <v>11.642857142857144</v>
      </c>
      <c r="K18" s="66">
        <f>SUM(K6,K8,K10,K12,K14,K16)</f>
        <v>0.19142857142857142</v>
      </c>
      <c r="L18" s="67">
        <f>SUM(L6,L8,L10,L12,L14,L16)</f>
        <v>1.2971428571428572</v>
      </c>
      <c r="M18" s="65">
        <f>SUM(M6,M8,M10,M12,M14,M16)</f>
        <v>311.08571428571429</v>
      </c>
      <c r="N18" s="66">
        <f>SUM(N6,N8,N10,N12,N14,N16)</f>
        <v>422.14285714285717</v>
      </c>
      <c r="O18" s="66">
        <f>SUM(O6,O8,O10,O12,O14,O16)</f>
        <v>71.028571428571439</v>
      </c>
      <c r="P18" s="67">
        <f>SUM(P6,P8,P10,P12,P14,P16)</f>
        <v>2.4971428571428573</v>
      </c>
    </row>
    <row r="19" spans="1:16" s="33" customFormat="1" x14ac:dyDescent="0.25">
      <c r="A19" s="69"/>
      <c r="B19" s="70" t="s">
        <v>171</v>
      </c>
      <c r="C19" s="71"/>
      <c r="D19" s="72"/>
      <c r="E19" s="73">
        <f>SUM(E7,E9,E11,E13,E15,E17)</f>
        <v>38.685714285714283</v>
      </c>
      <c r="F19" s="74">
        <f>SUM(F7,F9,F11,F13,F15,F17)</f>
        <v>57.503809523809522</v>
      </c>
      <c r="G19" s="75">
        <f>SUM(G7,G9,G11,G13,G15,G17)</f>
        <v>113.11333333333333</v>
      </c>
      <c r="H19" s="76">
        <f>SUM(H7,H9,H11,H13,H15,H17)</f>
        <v>1157.1904761904761</v>
      </c>
      <c r="I19" s="73">
        <f>SUM(I7,I9,I11,I13,I15,I17)</f>
        <v>0.17771428571428571</v>
      </c>
      <c r="J19" s="74">
        <f>SUM(J7,J9,J11,J13,J15,J17)</f>
        <v>11.680952380952382</v>
      </c>
      <c r="K19" s="74">
        <f>SUM(K7,K9,K11,K13,K15,K17)</f>
        <v>0.21047619047619046</v>
      </c>
      <c r="L19" s="75">
        <f>SUM(L7,L9,L11,L13,L15,L17)</f>
        <v>1.3923809523809525</v>
      </c>
      <c r="M19" s="73">
        <f>SUM(M7,M9,M11,M13,M15,M17)</f>
        <v>328.89523809523808</v>
      </c>
      <c r="N19" s="74">
        <f>SUM(N7,N9,N11,N13,N15,N17)</f>
        <v>450.71428571428572</v>
      </c>
      <c r="O19" s="74">
        <f>SUM(O7,O9,O11,O13,O15,O17)</f>
        <v>74.076190476190476</v>
      </c>
      <c r="P19" s="75">
        <f>SUM(P7,P9,P11,P13,P15,P17)</f>
        <v>2.5923809523809522</v>
      </c>
    </row>
    <row r="20" spans="1:16" x14ac:dyDescent="0.25">
      <c r="A20" s="6"/>
      <c r="B20" s="47" t="s">
        <v>131</v>
      </c>
      <c r="C20" s="4"/>
      <c r="D20" s="5"/>
      <c r="E20" s="25"/>
      <c r="F20" s="23"/>
      <c r="G20" s="26"/>
      <c r="H20" s="24"/>
      <c r="I20" s="25"/>
      <c r="J20" s="23"/>
      <c r="K20" s="23"/>
      <c r="L20" s="26"/>
      <c r="M20" s="25"/>
      <c r="N20" s="23"/>
      <c r="O20" s="23"/>
      <c r="P20" s="26"/>
    </row>
    <row r="21" spans="1:16" x14ac:dyDescent="0.25">
      <c r="A21" s="13" t="s">
        <v>419</v>
      </c>
      <c r="B21" s="51" t="s">
        <v>418</v>
      </c>
      <c r="C21" s="14">
        <v>60</v>
      </c>
      <c r="D21" s="15"/>
      <c r="E21" s="21">
        <v>0.66</v>
      </c>
      <c r="F21" s="19">
        <v>6.06</v>
      </c>
      <c r="G21" s="22">
        <v>6.3599999999999994</v>
      </c>
      <c r="H21" s="20">
        <v>82.8</v>
      </c>
      <c r="I21" s="21">
        <v>2.4E-2</v>
      </c>
      <c r="J21" s="19">
        <v>9.24</v>
      </c>
      <c r="K21" s="19">
        <v>0</v>
      </c>
      <c r="L21" s="22">
        <v>2.76</v>
      </c>
      <c r="M21" s="21">
        <v>18</v>
      </c>
      <c r="N21" s="19">
        <v>17.399999999999999</v>
      </c>
      <c r="O21" s="19">
        <v>10.799999999999999</v>
      </c>
      <c r="P21" s="22">
        <v>0.54</v>
      </c>
    </row>
    <row r="22" spans="1:16" x14ac:dyDescent="0.25">
      <c r="A22" s="6" t="s">
        <v>419</v>
      </c>
      <c r="B22" s="52" t="s">
        <v>418</v>
      </c>
      <c r="C22" s="4"/>
      <c r="D22" s="5">
        <v>100</v>
      </c>
      <c r="E22" s="25">
        <v>1.1000000000000001</v>
      </c>
      <c r="F22" s="23">
        <v>10.1</v>
      </c>
      <c r="G22" s="26">
        <v>10.6</v>
      </c>
      <c r="H22" s="24">
        <v>138</v>
      </c>
      <c r="I22" s="25">
        <v>0.04</v>
      </c>
      <c r="J22" s="23">
        <v>15.4</v>
      </c>
      <c r="K22" s="23">
        <v>0</v>
      </c>
      <c r="L22" s="26">
        <v>4.5999999999999996</v>
      </c>
      <c r="M22" s="25">
        <v>30</v>
      </c>
      <c r="N22" s="23">
        <v>29</v>
      </c>
      <c r="O22" s="23">
        <v>18</v>
      </c>
      <c r="P22" s="26">
        <v>0.9</v>
      </c>
    </row>
    <row r="23" spans="1:16" ht="15.75" customHeight="1" x14ac:dyDescent="0.25">
      <c r="A23" s="13" t="s">
        <v>383</v>
      </c>
      <c r="B23" s="48" t="s">
        <v>382</v>
      </c>
      <c r="C23" s="14">
        <v>200</v>
      </c>
      <c r="D23" s="15"/>
      <c r="E23" s="21">
        <v>3.9200000000000004</v>
      </c>
      <c r="F23" s="19">
        <v>4.28</v>
      </c>
      <c r="G23" s="19">
        <v>16.12</v>
      </c>
      <c r="H23" s="21">
        <v>118.60000000000001</v>
      </c>
      <c r="I23" s="21">
        <v>0.12</v>
      </c>
      <c r="J23" s="19">
        <v>4.6640000000000006</v>
      </c>
      <c r="K23" s="19">
        <v>0</v>
      </c>
      <c r="L23" s="19">
        <v>1.9600000000000002</v>
      </c>
      <c r="M23" s="21">
        <v>33.200000000000003</v>
      </c>
      <c r="N23" s="19">
        <v>110.2</v>
      </c>
      <c r="O23" s="19">
        <v>30.6</v>
      </c>
      <c r="P23" s="19">
        <v>1.4400000000000002</v>
      </c>
    </row>
    <row r="24" spans="1:16" ht="16.5" customHeight="1" x14ac:dyDescent="0.25">
      <c r="A24" s="6" t="s">
        <v>383</v>
      </c>
      <c r="B24" s="49" t="s">
        <v>382</v>
      </c>
      <c r="C24" s="4"/>
      <c r="D24" s="5">
        <v>250</v>
      </c>
      <c r="E24" s="25">
        <v>4.9000000000000004</v>
      </c>
      <c r="F24" s="23">
        <v>5.35</v>
      </c>
      <c r="G24" s="26">
        <v>20.149999999999999</v>
      </c>
      <c r="H24" s="24">
        <v>148.25</v>
      </c>
      <c r="I24" s="25">
        <v>0.15</v>
      </c>
      <c r="J24" s="23">
        <v>5.83</v>
      </c>
      <c r="K24" s="23">
        <v>0</v>
      </c>
      <c r="L24" s="26">
        <v>2.4500000000000002</v>
      </c>
      <c r="M24" s="25">
        <v>41.5</v>
      </c>
      <c r="N24" s="23">
        <v>137.75</v>
      </c>
      <c r="O24" s="23">
        <v>38.25</v>
      </c>
      <c r="P24" s="26">
        <v>1.8</v>
      </c>
    </row>
    <row r="25" spans="1:16" ht="15.75" customHeight="1" x14ac:dyDescent="0.25">
      <c r="A25" s="13" t="s">
        <v>389</v>
      </c>
      <c r="B25" s="48" t="s">
        <v>390</v>
      </c>
      <c r="C25" s="14">
        <v>100</v>
      </c>
      <c r="D25" s="15"/>
      <c r="E25" s="21">
        <v>15</v>
      </c>
      <c r="F25" s="19">
        <v>10.714285714285714</v>
      </c>
      <c r="G25" s="22">
        <v>9.2857142857142865</v>
      </c>
      <c r="H25" s="20">
        <v>188.57142857142858</v>
      </c>
      <c r="I25" s="21">
        <v>0.1</v>
      </c>
      <c r="J25" s="19">
        <v>0.8571428571428571</v>
      </c>
      <c r="K25" s="19">
        <v>4.2857142857142851E-2</v>
      </c>
      <c r="L25" s="22">
        <v>0.42857142857142855</v>
      </c>
      <c r="M25" s="21">
        <v>37.142857142857146</v>
      </c>
      <c r="N25" s="19">
        <v>94.285714285714292</v>
      </c>
      <c r="O25" s="19">
        <v>18.571428571428573</v>
      </c>
      <c r="P25" s="22">
        <v>1.142857142857143</v>
      </c>
    </row>
    <row r="26" spans="1:16" ht="14.25" customHeight="1" x14ac:dyDescent="0.25">
      <c r="A26" s="6" t="s">
        <v>389</v>
      </c>
      <c r="B26" s="49" t="s">
        <v>390</v>
      </c>
      <c r="C26" s="4"/>
      <c r="D26" s="5">
        <v>100</v>
      </c>
      <c r="E26" s="25">
        <v>15</v>
      </c>
      <c r="F26" s="23">
        <v>10.714285714285714</v>
      </c>
      <c r="G26" s="26">
        <v>9.2857142857142865</v>
      </c>
      <c r="H26" s="24">
        <v>188.57142857142858</v>
      </c>
      <c r="I26" s="25">
        <v>0.1</v>
      </c>
      <c r="J26" s="23">
        <v>0.8571428571428571</v>
      </c>
      <c r="K26" s="23">
        <v>4.2857142857142851E-2</v>
      </c>
      <c r="L26" s="26">
        <v>0.42857142857142855</v>
      </c>
      <c r="M26" s="25">
        <v>37.142857142857146</v>
      </c>
      <c r="N26" s="23">
        <v>94.285714285714292</v>
      </c>
      <c r="O26" s="23">
        <v>18.571428571428573</v>
      </c>
      <c r="P26" s="26">
        <v>1.142857142857143</v>
      </c>
    </row>
    <row r="27" spans="1:16" x14ac:dyDescent="0.25">
      <c r="A27" s="13" t="s">
        <v>415</v>
      </c>
      <c r="B27" s="48" t="s">
        <v>63</v>
      </c>
      <c r="C27" s="14">
        <v>150</v>
      </c>
      <c r="D27" s="15"/>
      <c r="E27" s="21">
        <v>8.5500000000000007</v>
      </c>
      <c r="F27" s="19">
        <v>7.85</v>
      </c>
      <c r="G27" s="22">
        <v>37.08</v>
      </c>
      <c r="H27" s="20">
        <v>253.05</v>
      </c>
      <c r="I27" s="21">
        <v>0.20699999999999999</v>
      </c>
      <c r="J27" s="19"/>
      <c r="K27" s="19">
        <v>4.0500000000000001E-2</v>
      </c>
      <c r="L27" s="22">
        <v>0.61499999999999988</v>
      </c>
      <c r="M27" s="21">
        <v>14.25</v>
      </c>
      <c r="N27" s="19">
        <v>202.65</v>
      </c>
      <c r="O27" s="19">
        <v>135.29999999999998</v>
      </c>
      <c r="P27" s="22">
        <v>4.5449999999999999</v>
      </c>
    </row>
    <row r="28" spans="1:16" x14ac:dyDescent="0.25">
      <c r="A28" s="6" t="s">
        <v>415</v>
      </c>
      <c r="B28" s="49" t="s">
        <v>63</v>
      </c>
      <c r="C28" s="4"/>
      <c r="D28" s="5">
        <v>180</v>
      </c>
      <c r="E28" s="25">
        <v>10.26</v>
      </c>
      <c r="F28" s="23">
        <v>9.42</v>
      </c>
      <c r="G28" s="26">
        <v>44.495999999999995</v>
      </c>
      <c r="H28" s="24">
        <v>303.66000000000003</v>
      </c>
      <c r="I28" s="25">
        <v>0.24839999999999998</v>
      </c>
      <c r="J28" s="23">
        <v>0</v>
      </c>
      <c r="K28" s="23">
        <v>4.8599999999999997E-2</v>
      </c>
      <c r="L28" s="26">
        <v>0.73799999999999988</v>
      </c>
      <c r="M28" s="25">
        <v>17.099999999999998</v>
      </c>
      <c r="N28" s="23">
        <v>243.18</v>
      </c>
      <c r="O28" s="23">
        <v>162.35999999999999</v>
      </c>
      <c r="P28" s="26">
        <v>5.4539999999999997</v>
      </c>
    </row>
    <row r="29" spans="1:16" x14ac:dyDescent="0.25">
      <c r="A29" s="13" t="s">
        <v>421</v>
      </c>
      <c r="B29" s="48" t="s">
        <v>69</v>
      </c>
      <c r="C29" s="14">
        <v>60</v>
      </c>
      <c r="D29" s="15"/>
      <c r="E29" s="21">
        <v>3.96</v>
      </c>
      <c r="F29" s="19">
        <v>0.72</v>
      </c>
      <c r="G29" s="22">
        <v>20.04</v>
      </c>
      <c r="H29" s="20">
        <v>104.4</v>
      </c>
      <c r="I29" s="21">
        <v>0.10799999999999998</v>
      </c>
      <c r="J29" s="19"/>
      <c r="K29" s="19"/>
      <c r="L29" s="22">
        <v>0.84</v>
      </c>
      <c r="M29" s="21">
        <v>21</v>
      </c>
      <c r="N29" s="19">
        <v>94.8</v>
      </c>
      <c r="O29" s="19">
        <v>28.2</v>
      </c>
      <c r="P29" s="22">
        <v>2.34</v>
      </c>
    </row>
    <row r="30" spans="1:16" x14ac:dyDescent="0.25">
      <c r="A30" s="6" t="s">
        <v>421</v>
      </c>
      <c r="B30" s="49" t="s">
        <v>69</v>
      </c>
      <c r="C30" s="4"/>
      <c r="D30" s="5">
        <v>60</v>
      </c>
      <c r="E30" s="25">
        <v>3.96</v>
      </c>
      <c r="F30" s="23">
        <v>0.72</v>
      </c>
      <c r="G30" s="26">
        <v>20.04</v>
      </c>
      <c r="H30" s="24">
        <v>104.4</v>
      </c>
      <c r="I30" s="25">
        <v>0.10799999999999998</v>
      </c>
      <c r="J30" s="23"/>
      <c r="K30" s="23"/>
      <c r="L30" s="26">
        <v>0.84</v>
      </c>
      <c r="M30" s="25">
        <v>21</v>
      </c>
      <c r="N30" s="23">
        <v>94.8</v>
      </c>
      <c r="O30" s="23">
        <v>28.2</v>
      </c>
      <c r="P30" s="26">
        <v>2.34</v>
      </c>
    </row>
    <row r="31" spans="1:16" x14ac:dyDescent="0.25">
      <c r="A31" s="13" t="s">
        <v>289</v>
      </c>
      <c r="B31" s="48" t="s">
        <v>393</v>
      </c>
      <c r="C31" s="14">
        <v>200</v>
      </c>
      <c r="D31" s="15"/>
      <c r="E31" s="21">
        <v>0.3</v>
      </c>
      <c r="F31" s="19">
        <v>0.2</v>
      </c>
      <c r="G31" s="22">
        <v>25.1</v>
      </c>
      <c r="H31" s="20">
        <v>103</v>
      </c>
      <c r="I31" s="21">
        <v>0.01</v>
      </c>
      <c r="J31" s="19">
        <v>3.3</v>
      </c>
      <c r="K31" s="19"/>
      <c r="L31" s="22">
        <v>0.1</v>
      </c>
      <c r="M31" s="21">
        <v>11</v>
      </c>
      <c r="N31" s="19">
        <v>7</v>
      </c>
      <c r="O31" s="19">
        <v>5</v>
      </c>
      <c r="P31" s="22">
        <v>1.2</v>
      </c>
    </row>
    <row r="32" spans="1:16" x14ac:dyDescent="0.25">
      <c r="A32" s="6" t="s">
        <v>289</v>
      </c>
      <c r="B32" s="49" t="s">
        <v>393</v>
      </c>
      <c r="C32" s="4"/>
      <c r="D32" s="5">
        <v>200</v>
      </c>
      <c r="E32" s="25">
        <v>0.3</v>
      </c>
      <c r="F32" s="23">
        <v>0.2</v>
      </c>
      <c r="G32" s="26">
        <v>25.1</v>
      </c>
      <c r="H32" s="24">
        <v>103</v>
      </c>
      <c r="I32" s="25">
        <v>0.01</v>
      </c>
      <c r="J32" s="23">
        <v>3.3</v>
      </c>
      <c r="K32" s="23"/>
      <c r="L32" s="26">
        <v>0.1</v>
      </c>
      <c r="M32" s="25">
        <v>11</v>
      </c>
      <c r="N32" s="23">
        <v>7</v>
      </c>
      <c r="O32" s="23">
        <v>5</v>
      </c>
      <c r="P32" s="26">
        <v>1.2</v>
      </c>
    </row>
    <row r="33" spans="1:16" s="33" customFormat="1" x14ac:dyDescent="0.25">
      <c r="A33" s="61"/>
      <c r="B33" s="62" t="s">
        <v>170</v>
      </c>
      <c r="C33" s="63"/>
      <c r="D33" s="64"/>
      <c r="E33" s="65"/>
      <c r="F33" s="66"/>
      <c r="G33" s="67"/>
      <c r="H33" s="68">
        <f>SUM(H21,H23,H25,H27,H29,H31)</f>
        <v>850.42142857142858</v>
      </c>
      <c r="I33" s="65"/>
      <c r="J33" s="66"/>
      <c r="K33" s="66"/>
      <c r="L33" s="67"/>
      <c r="M33" s="65"/>
      <c r="N33" s="66"/>
      <c r="O33" s="66"/>
      <c r="P33" s="67"/>
    </row>
    <row r="34" spans="1:16" s="33" customFormat="1" x14ac:dyDescent="0.25">
      <c r="A34" s="69"/>
      <c r="B34" s="70" t="s">
        <v>171</v>
      </c>
      <c r="C34" s="71"/>
      <c r="D34" s="72"/>
      <c r="E34" s="73"/>
      <c r="F34" s="74"/>
      <c r="G34" s="75"/>
      <c r="H34" s="76">
        <f>SUM(H22,H24,H26,H28,H30,H32)</f>
        <v>985.8814285714285</v>
      </c>
      <c r="I34" s="73"/>
      <c r="J34" s="74"/>
      <c r="K34" s="74"/>
      <c r="L34" s="75"/>
      <c r="M34" s="73"/>
      <c r="N34" s="74"/>
      <c r="O34" s="74"/>
      <c r="P34" s="75"/>
    </row>
    <row r="35" spans="1:16" x14ac:dyDescent="0.25">
      <c r="A35" s="6"/>
      <c r="B35" s="47" t="s">
        <v>132</v>
      </c>
      <c r="C35" s="4"/>
      <c r="D35" s="5"/>
      <c r="E35" s="25"/>
      <c r="F35" s="23"/>
      <c r="G35" s="26"/>
      <c r="H35" s="24"/>
      <c r="I35" s="25"/>
      <c r="J35" s="23"/>
      <c r="K35" s="23"/>
      <c r="L35" s="26"/>
      <c r="M35" s="25"/>
      <c r="N35" s="23"/>
      <c r="O35" s="23"/>
      <c r="P35" s="26"/>
    </row>
    <row r="36" spans="1:16" x14ac:dyDescent="0.25">
      <c r="A36" s="13" t="s">
        <v>421</v>
      </c>
      <c r="B36" s="93" t="s">
        <v>446</v>
      </c>
      <c r="C36" s="14">
        <v>50</v>
      </c>
      <c r="D36" s="15"/>
      <c r="E36" s="21">
        <v>2</v>
      </c>
      <c r="F36" s="19">
        <v>9.8666666666666671</v>
      </c>
      <c r="G36" s="22">
        <v>26.666666666666664</v>
      </c>
      <c r="H36" s="20">
        <v>203.33333333333331</v>
      </c>
      <c r="I36" s="21">
        <v>2.6666666666666665E-2</v>
      </c>
      <c r="J36" s="19">
        <v>0</v>
      </c>
      <c r="K36" s="19">
        <v>7.0000000000000007E-2</v>
      </c>
      <c r="L36" s="22">
        <v>0.4</v>
      </c>
      <c r="M36" s="21">
        <v>12.06</v>
      </c>
      <c r="N36" s="19">
        <v>27.47</v>
      </c>
      <c r="O36" s="19">
        <v>6.03</v>
      </c>
      <c r="P36" s="22">
        <v>0.31</v>
      </c>
    </row>
    <row r="37" spans="1:16" x14ac:dyDescent="0.25">
      <c r="A37" s="6" t="s">
        <v>421</v>
      </c>
      <c r="B37" s="271" t="s">
        <v>446</v>
      </c>
      <c r="C37" s="4"/>
      <c r="D37" s="5">
        <v>70</v>
      </c>
      <c r="E37" s="25">
        <v>2</v>
      </c>
      <c r="F37" s="23">
        <v>9.8666666666666671</v>
      </c>
      <c r="G37" s="26">
        <v>26.666666666666664</v>
      </c>
      <c r="H37" s="24">
        <v>203.33333333333331</v>
      </c>
      <c r="I37" s="25">
        <v>2.6666666666666665E-2</v>
      </c>
      <c r="J37" s="23">
        <v>0</v>
      </c>
      <c r="K37" s="23">
        <v>7.0000000000000007E-2</v>
      </c>
      <c r="L37" s="26">
        <v>0.4</v>
      </c>
      <c r="M37" s="25">
        <v>12.06</v>
      </c>
      <c r="N37" s="23">
        <v>27.47</v>
      </c>
      <c r="O37" s="23">
        <v>6.03</v>
      </c>
      <c r="P37" s="26">
        <v>0.31</v>
      </c>
    </row>
    <row r="38" spans="1:16" x14ac:dyDescent="0.25">
      <c r="A38" s="13" t="s">
        <v>421</v>
      </c>
      <c r="B38" s="48" t="s">
        <v>445</v>
      </c>
      <c r="C38" s="14">
        <v>100</v>
      </c>
      <c r="D38" s="15"/>
      <c r="E38" s="21">
        <v>0.8</v>
      </c>
      <c r="F38" s="19">
        <v>0.2</v>
      </c>
      <c r="G38" s="22">
        <v>10.6</v>
      </c>
      <c r="H38" s="20">
        <v>52</v>
      </c>
      <c r="I38" s="21">
        <v>0.03</v>
      </c>
      <c r="J38" s="19">
        <v>15</v>
      </c>
      <c r="K38" s="19">
        <v>0</v>
      </c>
      <c r="L38" s="22">
        <v>0.3</v>
      </c>
      <c r="M38" s="21">
        <v>37</v>
      </c>
      <c r="N38" s="19">
        <v>30</v>
      </c>
      <c r="O38" s="19">
        <v>26</v>
      </c>
      <c r="P38" s="22">
        <v>0.5</v>
      </c>
    </row>
    <row r="39" spans="1:16" x14ac:dyDescent="0.25">
      <c r="A39" s="6" t="s">
        <v>421</v>
      </c>
      <c r="B39" s="49" t="s">
        <v>445</v>
      </c>
      <c r="C39" s="4"/>
      <c r="D39" s="5">
        <v>100</v>
      </c>
      <c r="E39" s="25">
        <v>0.8</v>
      </c>
      <c r="F39" s="23">
        <v>0.2</v>
      </c>
      <c r="G39" s="26">
        <v>10.6</v>
      </c>
      <c r="H39" s="24">
        <v>52</v>
      </c>
      <c r="I39" s="25">
        <v>0.03</v>
      </c>
      <c r="J39" s="23">
        <v>15</v>
      </c>
      <c r="K39" s="23">
        <v>0</v>
      </c>
      <c r="L39" s="26">
        <v>0.3</v>
      </c>
      <c r="M39" s="25">
        <v>37</v>
      </c>
      <c r="N39" s="23">
        <v>30</v>
      </c>
      <c r="O39" s="23">
        <v>26</v>
      </c>
      <c r="P39" s="26">
        <v>0.5</v>
      </c>
    </row>
    <row r="40" spans="1:16" x14ac:dyDescent="0.25">
      <c r="A40" s="13" t="s">
        <v>421</v>
      </c>
      <c r="B40" s="48" t="s">
        <v>34</v>
      </c>
      <c r="C40" s="14">
        <v>200</v>
      </c>
      <c r="D40" s="15"/>
      <c r="E40" s="21">
        <v>10</v>
      </c>
      <c r="F40" s="19">
        <v>3</v>
      </c>
      <c r="G40" s="22">
        <v>7</v>
      </c>
      <c r="H40" s="20">
        <v>102</v>
      </c>
      <c r="I40" s="21">
        <v>0.06</v>
      </c>
      <c r="J40" s="19">
        <v>1.2</v>
      </c>
      <c r="K40" s="19">
        <v>0.04</v>
      </c>
      <c r="L40" s="22">
        <v>0</v>
      </c>
      <c r="M40" s="21">
        <v>238</v>
      </c>
      <c r="N40" s="19">
        <v>182</v>
      </c>
      <c r="O40" s="19">
        <v>28</v>
      </c>
      <c r="P40" s="22">
        <v>0.2</v>
      </c>
    </row>
    <row r="41" spans="1:16" x14ac:dyDescent="0.25">
      <c r="A41" s="16" t="s">
        <v>421</v>
      </c>
      <c r="B41" s="50" t="s">
        <v>34</v>
      </c>
      <c r="C41" s="17"/>
      <c r="D41" s="18">
        <v>200</v>
      </c>
      <c r="E41" s="29">
        <v>10</v>
      </c>
      <c r="F41" s="27">
        <v>3</v>
      </c>
      <c r="G41" s="30">
        <v>7</v>
      </c>
      <c r="H41" s="28">
        <v>102</v>
      </c>
      <c r="I41" s="29">
        <v>0.06</v>
      </c>
      <c r="J41" s="27">
        <v>1.2</v>
      </c>
      <c r="K41" s="27">
        <v>0.04</v>
      </c>
      <c r="L41" s="30">
        <v>0</v>
      </c>
      <c r="M41" s="29">
        <v>238</v>
      </c>
      <c r="N41" s="27">
        <v>182</v>
      </c>
      <c r="O41" s="27">
        <v>28</v>
      </c>
      <c r="P41" s="30">
        <v>0.2</v>
      </c>
    </row>
    <row r="42" spans="1:16" s="33" customFormat="1" x14ac:dyDescent="0.25">
      <c r="A42" s="61"/>
      <c r="B42" s="62" t="s">
        <v>170</v>
      </c>
      <c r="C42" s="63"/>
      <c r="D42" s="64"/>
      <c r="E42" s="65"/>
      <c r="F42" s="66"/>
      <c r="G42" s="67"/>
      <c r="H42" s="68">
        <f>SUM(H36,H38,H40)</f>
        <v>357.33333333333331</v>
      </c>
      <c r="I42" s="65"/>
      <c r="J42" s="66"/>
      <c r="K42" s="66"/>
      <c r="L42" s="67"/>
      <c r="M42" s="65"/>
      <c r="N42" s="66"/>
      <c r="O42" s="66"/>
      <c r="P42" s="67"/>
    </row>
    <row r="43" spans="1:16" s="33" customFormat="1" x14ac:dyDescent="0.25">
      <c r="A43" s="69"/>
      <c r="B43" s="70" t="s">
        <v>171</v>
      </c>
      <c r="C43" s="71"/>
      <c r="D43" s="72"/>
      <c r="E43" s="73"/>
      <c r="F43" s="74"/>
      <c r="G43" s="75"/>
      <c r="H43" s="76">
        <f>SUM(H37,H39,H41)</f>
        <v>357.33333333333331</v>
      </c>
      <c r="I43" s="73"/>
      <c r="J43" s="74"/>
      <c r="K43" s="74"/>
      <c r="L43" s="75"/>
      <c r="M43" s="73"/>
      <c r="N43" s="74"/>
      <c r="O43" s="74"/>
      <c r="P43" s="75"/>
    </row>
    <row r="44" spans="1:16" s="33" customFormat="1" x14ac:dyDescent="0.25">
      <c r="A44" s="77"/>
      <c r="B44" s="78" t="s">
        <v>172</v>
      </c>
      <c r="C44" s="79"/>
      <c r="D44" s="80"/>
      <c r="E44" s="81">
        <f>SUM(E18,E33,E42)</f>
        <v>35.857142857142861</v>
      </c>
      <c r="F44" s="82">
        <f>SUM(F18,F33,F42)</f>
        <v>55.351428571428571</v>
      </c>
      <c r="G44" s="83">
        <f>SUM(G18,G33,G42)</f>
        <v>110.38</v>
      </c>
      <c r="H44" s="84">
        <f>SUM(H18,H33,H42)</f>
        <v>2323.3261904761903</v>
      </c>
      <c r="I44" s="81">
        <f>SUM(I18,I33,I42)</f>
        <v>0.16914285714285715</v>
      </c>
      <c r="J44" s="82">
        <f>SUM(J18,J33,J42)</f>
        <v>11.642857142857144</v>
      </c>
      <c r="K44" s="82">
        <f>SUM(K18,K33,K42)</f>
        <v>0.19142857142857142</v>
      </c>
      <c r="L44" s="83">
        <f>SUM(L18,L33,L42)</f>
        <v>1.2971428571428572</v>
      </c>
      <c r="M44" s="81">
        <f>SUM(M18,M33,M42)</f>
        <v>311.08571428571429</v>
      </c>
      <c r="N44" s="82">
        <f>SUM(N18,N33,N42)</f>
        <v>422.14285714285717</v>
      </c>
      <c r="O44" s="82">
        <f>SUM(O18,O33,O42)</f>
        <v>71.028571428571439</v>
      </c>
      <c r="P44" s="83">
        <f>SUM(P18,P33,P42)</f>
        <v>2.4971428571428573</v>
      </c>
    </row>
    <row r="45" spans="1:16" s="33" customFormat="1" ht="15.75" thickBot="1" x14ac:dyDescent="0.3">
      <c r="A45" s="85"/>
      <c r="B45" s="86" t="s">
        <v>173</v>
      </c>
      <c r="C45" s="87"/>
      <c r="D45" s="88"/>
      <c r="E45" s="89">
        <f>SUM(E19,E34,E43)</f>
        <v>38.685714285714283</v>
      </c>
      <c r="F45" s="90">
        <f>SUM(F19,F34,F43)</f>
        <v>57.503809523809522</v>
      </c>
      <c r="G45" s="91">
        <f>SUM(G19,G34,G43)</f>
        <v>113.11333333333333</v>
      </c>
      <c r="H45" s="92">
        <f>SUM(H19,H34,H43)</f>
        <v>2500.405238095238</v>
      </c>
      <c r="I45" s="89">
        <f>SUM(I19,I34,I43)</f>
        <v>0.17771428571428571</v>
      </c>
      <c r="J45" s="90">
        <f>SUM(J19,J34,J43)</f>
        <v>11.680952380952382</v>
      </c>
      <c r="K45" s="90">
        <f>SUM(K19,K34,K43)</f>
        <v>0.21047619047619046</v>
      </c>
      <c r="L45" s="91">
        <f>SUM(L19,L34,L43)</f>
        <v>1.3923809523809525</v>
      </c>
      <c r="M45" s="89">
        <f>SUM(M19,M34,M43)</f>
        <v>328.89523809523808</v>
      </c>
      <c r="N45" s="90">
        <f>SUM(N19,N34,N43)</f>
        <v>450.71428571428572</v>
      </c>
      <c r="O45" s="90">
        <f>SUM(O19,O34,O43)</f>
        <v>74.076190476190476</v>
      </c>
      <c r="P45" s="91">
        <f>SUM(P19,P34,P43)</f>
        <v>2.5923809523809522</v>
      </c>
    </row>
  </sheetData>
  <mergeCells count="9">
    <mergeCell ref="A1:P1"/>
    <mergeCell ref="A2:P2"/>
    <mergeCell ref="A3:A4"/>
    <mergeCell ref="B3:B4"/>
    <mergeCell ref="C3:D3"/>
    <mergeCell ref="E3:G3"/>
    <mergeCell ref="H3:H4"/>
    <mergeCell ref="I3:L3"/>
    <mergeCell ref="M3:P3"/>
  </mergeCells>
  <pageMargins left="0.70866141732283472" right="0.3" top="0.35" bottom="0.3" header="0.31496062992125984" footer="0.31496062992125984"/>
  <pageSetup paperSize="9" scale="75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opLeftCell="A28" workbookViewId="0">
      <selection activeCell="A5" sqref="A5:P47"/>
    </sheetView>
  </sheetViews>
  <sheetFormatPr defaultRowHeight="15" x14ac:dyDescent="0.25"/>
  <cols>
    <col min="1" max="1" width="9.5703125" customWidth="1"/>
    <col min="2" max="2" width="36.140625" style="3" customWidth="1"/>
    <col min="8" max="8" width="15.140625" customWidth="1"/>
  </cols>
  <sheetData>
    <row r="1" spans="1:16" x14ac:dyDescent="0.25">
      <c r="A1" s="249" t="s">
        <v>450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</row>
    <row r="2" spans="1:16" ht="15.75" thickBot="1" x14ac:dyDescent="0.3">
      <c r="A2" s="270" t="s">
        <v>330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</row>
    <row r="3" spans="1:16" s="33" customFormat="1" x14ac:dyDescent="0.25">
      <c r="A3" s="235" t="s">
        <v>113</v>
      </c>
      <c r="B3" s="235" t="s">
        <v>95</v>
      </c>
      <c r="C3" s="237" t="s">
        <v>96</v>
      </c>
      <c r="D3" s="238"/>
      <c r="E3" s="239" t="s">
        <v>97</v>
      </c>
      <c r="F3" s="240"/>
      <c r="G3" s="241"/>
      <c r="H3" s="242" t="s">
        <v>98</v>
      </c>
      <c r="I3" s="244" t="s">
        <v>99</v>
      </c>
      <c r="J3" s="245"/>
      <c r="K3" s="245"/>
      <c r="L3" s="246"/>
      <c r="M3" s="239" t="s">
        <v>100</v>
      </c>
      <c r="N3" s="240"/>
      <c r="O3" s="240"/>
      <c r="P3" s="241"/>
    </row>
    <row r="4" spans="1:16" s="33" customFormat="1" ht="26.25" x14ac:dyDescent="0.25">
      <c r="A4" s="236"/>
      <c r="B4" s="236"/>
      <c r="C4" s="53" t="s">
        <v>101</v>
      </c>
      <c r="D4" s="54" t="s">
        <v>102</v>
      </c>
      <c r="E4" s="55" t="s">
        <v>2</v>
      </c>
      <c r="F4" s="56" t="s">
        <v>103</v>
      </c>
      <c r="G4" s="57" t="s">
        <v>104</v>
      </c>
      <c r="H4" s="243"/>
      <c r="I4" s="58" t="s">
        <v>105</v>
      </c>
      <c r="J4" s="59" t="s">
        <v>106</v>
      </c>
      <c r="K4" s="59" t="s">
        <v>107</v>
      </c>
      <c r="L4" s="60" t="s">
        <v>108</v>
      </c>
      <c r="M4" s="55" t="s">
        <v>109</v>
      </c>
      <c r="N4" s="56" t="s">
        <v>110</v>
      </c>
      <c r="O4" s="56" t="s">
        <v>111</v>
      </c>
      <c r="P4" s="57" t="s">
        <v>112</v>
      </c>
    </row>
    <row r="5" spans="1:16" x14ac:dyDescent="0.25">
      <c r="A5" s="6"/>
      <c r="B5" s="47" t="s">
        <v>114</v>
      </c>
      <c r="C5" s="4"/>
      <c r="D5" s="5"/>
      <c r="E5" s="25"/>
      <c r="F5" s="23"/>
      <c r="G5" s="26"/>
      <c r="H5" s="24"/>
      <c r="I5" s="25"/>
      <c r="J5" s="23"/>
      <c r="K5" s="23"/>
      <c r="L5" s="26"/>
      <c r="M5" s="25"/>
      <c r="N5" s="23"/>
      <c r="O5" s="23"/>
      <c r="P5" s="26"/>
    </row>
    <row r="6" spans="1:16" x14ac:dyDescent="0.25">
      <c r="A6" s="13" t="s">
        <v>399</v>
      </c>
      <c r="B6" s="48" t="s">
        <v>267</v>
      </c>
      <c r="C6" s="14">
        <v>100</v>
      </c>
      <c r="D6" s="15"/>
      <c r="E6" s="21">
        <v>1.1000000000000001</v>
      </c>
      <c r="F6" s="19">
        <v>0.2</v>
      </c>
      <c r="G6" s="22">
        <v>3.8</v>
      </c>
      <c r="H6" s="20">
        <v>24</v>
      </c>
      <c r="I6" s="21">
        <v>0.06</v>
      </c>
      <c r="J6" s="19">
        <v>25</v>
      </c>
      <c r="K6" s="19">
        <v>0</v>
      </c>
      <c r="L6" s="22">
        <v>0.7</v>
      </c>
      <c r="M6" s="21">
        <v>14</v>
      </c>
      <c r="N6" s="19">
        <v>26</v>
      </c>
      <c r="O6" s="19">
        <v>20</v>
      </c>
      <c r="P6" s="22">
        <v>0.9</v>
      </c>
    </row>
    <row r="7" spans="1:16" x14ac:dyDescent="0.25">
      <c r="A7" s="6" t="s">
        <v>399</v>
      </c>
      <c r="B7" s="49" t="s">
        <v>267</v>
      </c>
      <c r="C7" s="4"/>
      <c r="D7" s="5">
        <v>100</v>
      </c>
      <c r="E7" s="25">
        <v>1.1000000000000001</v>
      </c>
      <c r="F7" s="23">
        <v>0.2</v>
      </c>
      <c r="G7" s="26">
        <v>3.8</v>
      </c>
      <c r="H7" s="24">
        <v>24</v>
      </c>
      <c r="I7" s="25">
        <v>0.06</v>
      </c>
      <c r="J7" s="23">
        <v>25</v>
      </c>
      <c r="K7" s="23">
        <v>0</v>
      </c>
      <c r="L7" s="26">
        <v>0.7</v>
      </c>
      <c r="M7" s="25">
        <v>14</v>
      </c>
      <c r="N7" s="23">
        <v>26</v>
      </c>
      <c r="O7" s="23">
        <v>20</v>
      </c>
      <c r="P7" s="26">
        <v>0.9</v>
      </c>
    </row>
    <row r="8" spans="1:16" ht="30" x14ac:dyDescent="0.25">
      <c r="A8" s="13" t="s">
        <v>407</v>
      </c>
      <c r="B8" s="48" t="s">
        <v>406</v>
      </c>
      <c r="C8" s="14">
        <v>200</v>
      </c>
      <c r="D8" s="15"/>
      <c r="E8" s="21">
        <v>8.7200000000000006</v>
      </c>
      <c r="F8" s="19">
        <v>12.86</v>
      </c>
      <c r="G8" s="22">
        <v>37.119999999999997</v>
      </c>
      <c r="H8" s="20">
        <v>299</v>
      </c>
      <c r="I8" s="21">
        <v>0.18600000000000003</v>
      </c>
      <c r="J8" s="19">
        <v>1.36</v>
      </c>
      <c r="K8" s="19">
        <v>8.4000000000000005E-2</v>
      </c>
      <c r="L8" s="22">
        <v>0.24</v>
      </c>
      <c r="M8" s="21">
        <v>138</v>
      </c>
      <c r="N8" s="19">
        <v>209.8</v>
      </c>
      <c r="O8" s="19">
        <v>55.400000000000006</v>
      </c>
      <c r="P8" s="22">
        <v>1.46</v>
      </c>
    </row>
    <row r="9" spans="1:16" ht="30" x14ac:dyDescent="0.25">
      <c r="A9" s="6" t="s">
        <v>407</v>
      </c>
      <c r="B9" s="49" t="s">
        <v>406</v>
      </c>
      <c r="C9" s="4"/>
      <c r="D9" s="5">
        <v>250</v>
      </c>
      <c r="E9" s="25">
        <v>10.9</v>
      </c>
      <c r="F9" s="23">
        <v>16.074999999999999</v>
      </c>
      <c r="G9" s="26">
        <v>46.4</v>
      </c>
      <c r="H9" s="24">
        <v>373.75</v>
      </c>
      <c r="I9" s="25">
        <v>0.23250000000000001</v>
      </c>
      <c r="J9" s="23">
        <v>1.7</v>
      </c>
      <c r="K9" s="23">
        <v>0.105</v>
      </c>
      <c r="L9" s="26">
        <v>0.3</v>
      </c>
      <c r="M9" s="25">
        <v>172.5</v>
      </c>
      <c r="N9" s="23">
        <v>262.25</v>
      </c>
      <c r="O9" s="23">
        <v>69.25</v>
      </c>
      <c r="P9" s="26">
        <v>1.825</v>
      </c>
    </row>
    <row r="10" spans="1:16" x14ac:dyDescent="0.25">
      <c r="A10" s="13" t="s">
        <v>401</v>
      </c>
      <c r="B10" s="48" t="s">
        <v>343</v>
      </c>
      <c r="C10" s="14">
        <v>40</v>
      </c>
      <c r="D10" s="15"/>
      <c r="E10" s="21">
        <v>5.0999999999999996</v>
      </c>
      <c r="F10" s="19">
        <v>4.5999999999999996</v>
      </c>
      <c r="G10" s="22">
        <v>0.3</v>
      </c>
      <c r="H10" s="20">
        <v>63</v>
      </c>
      <c r="I10" s="21">
        <v>0.03</v>
      </c>
      <c r="J10" s="19">
        <v>0</v>
      </c>
      <c r="K10" s="19">
        <v>0.1</v>
      </c>
      <c r="L10" s="22">
        <v>0.2</v>
      </c>
      <c r="M10" s="21">
        <v>22</v>
      </c>
      <c r="N10" s="19">
        <v>77</v>
      </c>
      <c r="O10" s="19">
        <v>5</v>
      </c>
      <c r="P10" s="22">
        <v>1</v>
      </c>
    </row>
    <row r="11" spans="1:16" x14ac:dyDescent="0.25">
      <c r="A11" s="6" t="s">
        <v>401</v>
      </c>
      <c r="B11" s="49" t="s">
        <v>343</v>
      </c>
      <c r="C11" s="4"/>
      <c r="D11" s="5">
        <v>40</v>
      </c>
      <c r="E11" s="25">
        <v>5.0999999999999996</v>
      </c>
      <c r="F11" s="23">
        <v>4.5999999999999996</v>
      </c>
      <c r="G11" s="26">
        <v>0.3</v>
      </c>
      <c r="H11" s="24">
        <v>63</v>
      </c>
      <c r="I11" s="25">
        <v>0.03</v>
      </c>
      <c r="J11" s="23">
        <v>0</v>
      </c>
      <c r="K11" s="23">
        <v>0.1</v>
      </c>
      <c r="L11" s="26">
        <v>0.2</v>
      </c>
      <c r="M11" s="25">
        <v>22</v>
      </c>
      <c r="N11" s="23">
        <v>77</v>
      </c>
      <c r="O11" s="23">
        <v>5</v>
      </c>
      <c r="P11" s="26">
        <v>1</v>
      </c>
    </row>
    <row r="12" spans="1:16" x14ac:dyDescent="0.25">
      <c r="A12" s="13" t="s">
        <v>421</v>
      </c>
      <c r="B12" s="48" t="s">
        <v>8</v>
      </c>
      <c r="C12" s="14">
        <v>40</v>
      </c>
      <c r="D12" s="15"/>
      <c r="E12" s="21">
        <v>3</v>
      </c>
      <c r="F12" s="19">
        <v>1.2</v>
      </c>
      <c r="G12" s="22">
        <v>2.56</v>
      </c>
      <c r="H12" s="20">
        <v>106</v>
      </c>
      <c r="I12" s="21">
        <v>4.4000000000000004E-2</v>
      </c>
      <c r="J12" s="19"/>
      <c r="K12" s="19"/>
      <c r="L12" s="22">
        <v>0.68</v>
      </c>
      <c r="M12" s="21">
        <v>7.6000000000000005</v>
      </c>
      <c r="N12" s="19">
        <v>26</v>
      </c>
      <c r="O12" s="19">
        <v>5.2</v>
      </c>
      <c r="P12" s="22">
        <v>4.8</v>
      </c>
    </row>
    <row r="13" spans="1:16" x14ac:dyDescent="0.25">
      <c r="A13" s="6" t="s">
        <v>421</v>
      </c>
      <c r="B13" s="49" t="s">
        <v>8</v>
      </c>
      <c r="C13" s="4"/>
      <c r="D13" s="5">
        <v>40</v>
      </c>
      <c r="E13" s="25">
        <v>3</v>
      </c>
      <c r="F13" s="23">
        <v>1.2</v>
      </c>
      <c r="G13" s="26">
        <v>2.56</v>
      </c>
      <c r="H13" s="24">
        <v>106</v>
      </c>
      <c r="I13" s="25">
        <v>4.4000000000000004E-2</v>
      </c>
      <c r="J13" s="23"/>
      <c r="K13" s="23"/>
      <c r="L13" s="26">
        <v>0.68</v>
      </c>
      <c r="M13" s="25">
        <v>7.6000000000000005</v>
      </c>
      <c r="N13" s="23">
        <v>26</v>
      </c>
      <c r="O13" s="23">
        <v>5.2</v>
      </c>
      <c r="P13" s="26">
        <v>4.8</v>
      </c>
    </row>
    <row r="14" spans="1:16" x14ac:dyDescent="0.25">
      <c r="A14" s="13"/>
      <c r="B14" s="48"/>
      <c r="C14" s="14"/>
      <c r="D14" s="15"/>
      <c r="E14" s="21"/>
      <c r="F14" s="19"/>
      <c r="G14" s="22"/>
      <c r="H14" s="20"/>
      <c r="I14" s="21"/>
      <c r="J14" s="19"/>
      <c r="K14" s="19"/>
      <c r="L14" s="22"/>
      <c r="M14" s="21"/>
      <c r="N14" s="19"/>
      <c r="O14" s="19"/>
      <c r="P14" s="22"/>
    </row>
    <row r="15" spans="1:16" s="12" customFormat="1" x14ac:dyDescent="0.25">
      <c r="A15" s="16"/>
      <c r="B15" s="50"/>
      <c r="C15" s="17"/>
      <c r="D15" s="18"/>
      <c r="E15" s="29"/>
      <c r="F15" s="27"/>
      <c r="G15" s="30"/>
      <c r="H15" s="28"/>
      <c r="I15" s="29"/>
      <c r="J15" s="27"/>
      <c r="K15" s="27"/>
      <c r="L15" s="30"/>
      <c r="M15" s="29"/>
      <c r="N15" s="27"/>
      <c r="O15" s="27"/>
      <c r="P15" s="30"/>
    </row>
    <row r="16" spans="1:16" ht="15.75" customHeight="1" x14ac:dyDescent="0.25">
      <c r="A16" s="13" t="s">
        <v>369</v>
      </c>
      <c r="B16" s="48" t="s">
        <v>167</v>
      </c>
      <c r="C16" s="14">
        <v>200</v>
      </c>
      <c r="D16" s="15"/>
      <c r="E16" s="21">
        <v>3.2</v>
      </c>
      <c r="F16" s="19">
        <v>2.7</v>
      </c>
      <c r="G16" s="22">
        <v>15.9</v>
      </c>
      <c r="H16" s="20">
        <v>79</v>
      </c>
      <c r="I16" s="21">
        <v>0.04</v>
      </c>
      <c r="J16" s="19">
        <v>1.3</v>
      </c>
      <c r="K16" s="19">
        <v>0.02</v>
      </c>
      <c r="L16" s="22">
        <v>0</v>
      </c>
      <c r="M16" s="21">
        <v>126</v>
      </c>
      <c r="N16" s="19">
        <v>90</v>
      </c>
      <c r="O16" s="19">
        <v>14</v>
      </c>
      <c r="P16" s="22">
        <v>0.1</v>
      </c>
    </row>
    <row r="17" spans="1:17" x14ac:dyDescent="0.25">
      <c r="A17" s="6" t="s">
        <v>369</v>
      </c>
      <c r="B17" s="49" t="s">
        <v>167</v>
      </c>
      <c r="C17" s="4"/>
      <c r="D17" s="5">
        <v>200</v>
      </c>
      <c r="E17" s="25">
        <v>3.2</v>
      </c>
      <c r="F17" s="23">
        <v>2.7</v>
      </c>
      <c r="G17" s="26">
        <v>15.9</v>
      </c>
      <c r="H17" s="24">
        <v>79</v>
      </c>
      <c r="I17" s="25">
        <v>0.04</v>
      </c>
      <c r="J17" s="23">
        <v>1.3</v>
      </c>
      <c r="K17" s="23">
        <v>0.02</v>
      </c>
      <c r="L17" s="26">
        <v>0</v>
      </c>
      <c r="M17" s="25">
        <v>126</v>
      </c>
      <c r="N17" s="23">
        <v>90</v>
      </c>
      <c r="O17" s="23">
        <v>14</v>
      </c>
      <c r="P17" s="26">
        <v>0.1</v>
      </c>
    </row>
    <row r="18" spans="1:17" s="33" customFormat="1" x14ac:dyDescent="0.25">
      <c r="A18" s="61"/>
      <c r="B18" s="62" t="s">
        <v>170</v>
      </c>
      <c r="C18" s="63"/>
      <c r="D18" s="64"/>
      <c r="E18" s="65">
        <f>SUM(E6,E8,E10,E12,E14,E16)</f>
        <v>21.12</v>
      </c>
      <c r="F18" s="66">
        <f>SUM(F6,F8,F10,F12,F14,F16)</f>
        <v>21.559999999999995</v>
      </c>
      <c r="G18" s="67">
        <f>SUM(G6,G8,G10,G12,G14,G16)</f>
        <v>59.679999999999993</v>
      </c>
      <c r="H18" s="68">
        <f>SUM(H6,H8,H10,H12,H14,H16)</f>
        <v>571</v>
      </c>
      <c r="I18" s="65">
        <f>SUM(I6,I8,I10,I12,I14,I16)</f>
        <v>0.36</v>
      </c>
      <c r="J18" s="66">
        <f>SUM(J6,J8,J10,J12,J14,J16)</f>
        <v>27.66</v>
      </c>
      <c r="K18" s="66">
        <f>SUM(K6,K8,K10,K12,K14,K16)</f>
        <v>0.20399999999999999</v>
      </c>
      <c r="L18" s="67">
        <f>SUM(L6,L8,L10,L12,L14,L16)</f>
        <v>1.8199999999999998</v>
      </c>
      <c r="M18" s="65">
        <f>SUM(M6,M8,M10,M12,M14,M16)</f>
        <v>307.60000000000002</v>
      </c>
      <c r="N18" s="66">
        <f>SUM(N6,N8,N10,N12,N14,N16)</f>
        <v>428.8</v>
      </c>
      <c r="O18" s="66">
        <f>SUM(O6,O8,O10,O12,O14,O16)</f>
        <v>99.600000000000009</v>
      </c>
      <c r="P18" s="67">
        <f>SUM(P6,P8,P10,P12,P14,P16)</f>
        <v>8.26</v>
      </c>
    </row>
    <row r="19" spans="1:17" s="33" customFormat="1" x14ac:dyDescent="0.25">
      <c r="A19" s="69"/>
      <c r="B19" s="70" t="s">
        <v>171</v>
      </c>
      <c r="C19" s="71"/>
      <c r="D19" s="72"/>
      <c r="E19" s="73">
        <f>SUM(E7,E9,E11,E13,E15,E17)</f>
        <v>23.3</v>
      </c>
      <c r="F19" s="74">
        <f>SUM(F7,F9,F11,F13,F15,F17)</f>
        <v>24.774999999999999</v>
      </c>
      <c r="G19" s="75">
        <f>SUM(G7,G9,G11,G13,G15,G17)</f>
        <v>68.959999999999994</v>
      </c>
      <c r="H19" s="76">
        <f>SUM(H7,H9,H11,H13,H15,H17)</f>
        <v>645.75</v>
      </c>
      <c r="I19" s="73">
        <f>SUM(I7,I9,I11,I13,I15,I17)</f>
        <v>0.40649999999999997</v>
      </c>
      <c r="J19" s="74">
        <f>SUM(J7,J9,J11,J13,J15,J17)</f>
        <v>28</v>
      </c>
      <c r="K19" s="74">
        <f>SUM(K7,K9,K11,K13,K15,K17)</f>
        <v>0.22500000000000001</v>
      </c>
      <c r="L19" s="75">
        <f>SUM(L7,L9,L11,L13,L15,L17)</f>
        <v>1.88</v>
      </c>
      <c r="M19" s="73">
        <f>SUM(M7,M9,M11,M13,M15,M17)</f>
        <v>342.1</v>
      </c>
      <c r="N19" s="74">
        <f>SUM(N7,N9,N11,N13,N15,N17)</f>
        <v>481.25</v>
      </c>
      <c r="O19" s="74">
        <f>SUM(O7,O9,O11,O13,O15,O17)</f>
        <v>113.45</v>
      </c>
      <c r="P19" s="75">
        <f>SUM(P7,P9,P11,P13,P15,P17)</f>
        <v>8.625</v>
      </c>
    </row>
    <row r="20" spans="1:17" x14ac:dyDescent="0.25">
      <c r="A20" s="6"/>
      <c r="B20" s="47" t="s">
        <v>131</v>
      </c>
      <c r="C20" s="4"/>
      <c r="D20" s="5"/>
      <c r="E20" s="25"/>
      <c r="F20" s="23"/>
      <c r="G20" s="26"/>
      <c r="H20" s="24"/>
      <c r="I20" s="25"/>
      <c r="J20" s="23"/>
      <c r="K20" s="23"/>
      <c r="L20" s="26"/>
      <c r="M20" s="25"/>
      <c r="N20" s="23"/>
      <c r="O20" s="23"/>
      <c r="P20" s="26"/>
    </row>
    <row r="21" spans="1:17" x14ac:dyDescent="0.25">
      <c r="A21" s="94" t="s">
        <v>449</v>
      </c>
      <c r="B21" s="51" t="s">
        <v>137</v>
      </c>
      <c r="C21" s="95">
        <v>100</v>
      </c>
      <c r="D21" s="96"/>
      <c r="E21" s="97">
        <v>2.8</v>
      </c>
      <c r="F21" s="98">
        <v>12.1</v>
      </c>
      <c r="G21" s="99">
        <v>7.1</v>
      </c>
      <c r="H21" s="100">
        <v>148</v>
      </c>
      <c r="I21" s="97">
        <v>0.02</v>
      </c>
      <c r="J21" s="98">
        <v>5.5</v>
      </c>
      <c r="K21" s="98">
        <v>0.01</v>
      </c>
      <c r="L21" s="99">
        <v>4.5</v>
      </c>
      <c r="M21" s="97">
        <v>89</v>
      </c>
      <c r="N21" s="98">
        <v>82</v>
      </c>
      <c r="O21" s="98">
        <v>19</v>
      </c>
      <c r="P21" s="99">
        <v>1.2</v>
      </c>
      <c r="Q21" s="175"/>
    </row>
    <row r="22" spans="1:17" x14ac:dyDescent="0.25">
      <c r="A22" s="101" t="s">
        <v>449</v>
      </c>
      <c r="B22" s="52" t="s">
        <v>137</v>
      </c>
      <c r="C22" s="102"/>
      <c r="D22" s="103">
        <v>100</v>
      </c>
      <c r="E22" s="104">
        <v>2.8</v>
      </c>
      <c r="F22" s="105">
        <v>12.1</v>
      </c>
      <c r="G22" s="106">
        <v>7.1</v>
      </c>
      <c r="H22" s="107">
        <v>148</v>
      </c>
      <c r="I22" s="104">
        <v>0.02</v>
      </c>
      <c r="J22" s="105">
        <v>5.5</v>
      </c>
      <c r="K22" s="105">
        <v>0.01</v>
      </c>
      <c r="L22" s="106">
        <v>4.5</v>
      </c>
      <c r="M22" s="104">
        <v>89</v>
      </c>
      <c r="N22" s="105">
        <v>82</v>
      </c>
      <c r="O22" s="105">
        <v>19</v>
      </c>
      <c r="P22" s="106">
        <v>1.2</v>
      </c>
    </row>
    <row r="23" spans="1:17" ht="15.75" customHeight="1" x14ac:dyDescent="0.25">
      <c r="A23" s="13" t="s">
        <v>429</v>
      </c>
      <c r="B23" s="48" t="s">
        <v>428</v>
      </c>
      <c r="C23" s="14">
        <v>250</v>
      </c>
      <c r="D23" s="15"/>
      <c r="E23" s="21">
        <v>3.4375</v>
      </c>
      <c r="F23" s="19">
        <v>9.125</v>
      </c>
      <c r="G23" s="22">
        <v>11.100000000000001</v>
      </c>
      <c r="H23" s="20">
        <v>132.8125</v>
      </c>
      <c r="I23" s="21">
        <v>0.20937500000000001</v>
      </c>
      <c r="J23" s="19">
        <v>23.90625</v>
      </c>
      <c r="K23" s="19">
        <v>1.5625E-2</v>
      </c>
      <c r="L23" s="22">
        <v>5.375</v>
      </c>
      <c r="M23" s="21">
        <v>55.625</v>
      </c>
      <c r="N23" s="19">
        <v>127.1875</v>
      </c>
      <c r="O23" s="19">
        <v>90.3125</v>
      </c>
      <c r="P23" s="22">
        <v>2.5</v>
      </c>
    </row>
    <row r="24" spans="1:17" ht="16.5" customHeight="1" x14ac:dyDescent="0.25">
      <c r="A24" s="6" t="s">
        <v>429</v>
      </c>
      <c r="B24" s="49" t="s">
        <v>428</v>
      </c>
      <c r="C24" s="4"/>
      <c r="D24" s="5">
        <v>300</v>
      </c>
      <c r="E24" s="25">
        <v>4.125</v>
      </c>
      <c r="F24" s="23">
        <v>10.95</v>
      </c>
      <c r="G24" s="23">
        <v>13.320000000000002</v>
      </c>
      <c r="H24" s="25">
        <v>159.375</v>
      </c>
      <c r="I24" s="25">
        <v>0.25124999999999997</v>
      </c>
      <c r="J24" s="23">
        <v>28.6875</v>
      </c>
      <c r="K24" s="23">
        <v>1.8749999999999999E-2</v>
      </c>
      <c r="L24" s="23">
        <v>6.45</v>
      </c>
      <c r="M24" s="25">
        <v>66.75</v>
      </c>
      <c r="N24" s="23">
        <v>152.625</v>
      </c>
      <c r="O24" s="23">
        <v>108.375</v>
      </c>
      <c r="P24" s="23">
        <v>3</v>
      </c>
    </row>
    <row r="25" spans="1:17" ht="15.75" customHeight="1" x14ac:dyDescent="0.25">
      <c r="A25" s="13" t="s">
        <v>432</v>
      </c>
      <c r="B25" s="48" t="s">
        <v>431</v>
      </c>
      <c r="C25" s="14">
        <v>120</v>
      </c>
      <c r="D25" s="15"/>
      <c r="E25" s="21">
        <v>11.64</v>
      </c>
      <c r="F25" s="19">
        <v>6.24</v>
      </c>
      <c r="G25" s="19">
        <v>3.48</v>
      </c>
      <c r="H25" s="21">
        <v>116.4</v>
      </c>
      <c r="I25" s="21">
        <v>7.8000000000000014E-2</v>
      </c>
      <c r="J25" s="19">
        <v>1.92</v>
      </c>
      <c r="K25" s="19">
        <v>1.7999999999999999E-2</v>
      </c>
      <c r="L25" s="19">
        <v>3.18</v>
      </c>
      <c r="M25" s="21">
        <v>37.799999999999997</v>
      </c>
      <c r="N25" s="19">
        <v>173.4</v>
      </c>
      <c r="O25" s="19">
        <v>11.4</v>
      </c>
      <c r="P25" s="19">
        <v>0.6</v>
      </c>
    </row>
    <row r="26" spans="1:17" ht="14.25" customHeight="1" x14ac:dyDescent="0.25">
      <c r="A26" s="6" t="s">
        <v>432</v>
      </c>
      <c r="B26" s="49" t="s">
        <v>431</v>
      </c>
      <c r="C26" s="4"/>
      <c r="D26" s="5">
        <v>120</v>
      </c>
      <c r="E26" s="25">
        <v>11.64</v>
      </c>
      <c r="F26" s="23">
        <v>6.24</v>
      </c>
      <c r="G26" s="23">
        <v>3.48</v>
      </c>
      <c r="H26" s="25">
        <v>116.4</v>
      </c>
      <c r="I26" s="25">
        <v>7.8000000000000014E-2</v>
      </c>
      <c r="J26" s="23">
        <v>1.92</v>
      </c>
      <c r="K26" s="23">
        <v>1.7999999999999999E-2</v>
      </c>
      <c r="L26" s="23">
        <v>3.18</v>
      </c>
      <c r="M26" s="25">
        <v>37.799999999999997</v>
      </c>
      <c r="N26" s="23">
        <v>173.4</v>
      </c>
      <c r="O26" s="23">
        <v>11.4</v>
      </c>
      <c r="P26" s="23">
        <v>0.6</v>
      </c>
    </row>
    <row r="27" spans="1:17" x14ac:dyDescent="0.25">
      <c r="A27" s="13" t="s">
        <v>415</v>
      </c>
      <c r="B27" s="48" t="s">
        <v>67</v>
      </c>
      <c r="C27" s="14">
        <v>200</v>
      </c>
      <c r="D27" s="15"/>
      <c r="E27" s="21">
        <v>4.9480000000000004</v>
      </c>
      <c r="F27" s="19">
        <v>8.14</v>
      </c>
      <c r="G27" s="19">
        <v>49.74</v>
      </c>
      <c r="H27" s="21">
        <v>292</v>
      </c>
      <c r="I27" s="21">
        <v>4.0000000000000008E-2</v>
      </c>
      <c r="J27" s="19">
        <v>0</v>
      </c>
      <c r="K27" s="19">
        <v>5.4000000000000006E-2</v>
      </c>
      <c r="L27" s="19">
        <v>0.38</v>
      </c>
      <c r="M27" s="21">
        <v>6.6000000000000005</v>
      </c>
      <c r="N27" s="19">
        <v>106.60000000000001</v>
      </c>
      <c r="O27" s="19">
        <v>35</v>
      </c>
      <c r="P27" s="19">
        <v>0.72000000000000008</v>
      </c>
    </row>
    <row r="28" spans="1:17" x14ac:dyDescent="0.25">
      <c r="A28" s="16" t="s">
        <v>415</v>
      </c>
      <c r="B28" s="50" t="s">
        <v>67</v>
      </c>
      <c r="C28" s="4"/>
      <c r="D28" s="5">
        <v>200</v>
      </c>
      <c r="E28" s="25">
        <v>4.9480000000000004</v>
      </c>
      <c r="F28" s="23">
        <v>8.14</v>
      </c>
      <c r="G28" s="23">
        <v>49.74</v>
      </c>
      <c r="H28" s="25">
        <v>292</v>
      </c>
      <c r="I28" s="25">
        <v>4.0000000000000008E-2</v>
      </c>
      <c r="J28" s="23">
        <v>0</v>
      </c>
      <c r="K28" s="23">
        <v>5.4000000000000006E-2</v>
      </c>
      <c r="L28" s="23">
        <v>0.38</v>
      </c>
      <c r="M28" s="25">
        <v>6.6000000000000005</v>
      </c>
      <c r="N28" s="23">
        <v>106.60000000000001</v>
      </c>
      <c r="O28" s="23">
        <v>35</v>
      </c>
      <c r="P28" s="23">
        <v>0.72000000000000008</v>
      </c>
    </row>
    <row r="29" spans="1:17" x14ac:dyDescent="0.25">
      <c r="A29" s="13" t="s">
        <v>421</v>
      </c>
      <c r="B29" s="48" t="s">
        <v>69</v>
      </c>
      <c r="C29" s="14">
        <v>60</v>
      </c>
      <c r="D29" s="15"/>
      <c r="E29" s="21">
        <v>3.96</v>
      </c>
      <c r="F29" s="19">
        <v>0.72</v>
      </c>
      <c r="G29" s="22">
        <v>20.04</v>
      </c>
      <c r="H29" s="20">
        <v>104.4</v>
      </c>
      <c r="I29" s="21">
        <v>0.10799999999999998</v>
      </c>
      <c r="J29" s="19"/>
      <c r="K29" s="19"/>
      <c r="L29" s="22">
        <v>0.84</v>
      </c>
      <c r="M29" s="21">
        <v>21</v>
      </c>
      <c r="N29" s="19">
        <v>94.8</v>
      </c>
      <c r="O29" s="19">
        <v>28.2</v>
      </c>
      <c r="P29" s="22">
        <v>2.34</v>
      </c>
    </row>
    <row r="30" spans="1:17" x14ac:dyDescent="0.25">
      <c r="A30" s="6" t="s">
        <v>421</v>
      </c>
      <c r="B30" s="49" t="s">
        <v>69</v>
      </c>
      <c r="C30" s="4"/>
      <c r="D30" s="5">
        <v>60</v>
      </c>
      <c r="E30" s="25">
        <v>3.96</v>
      </c>
      <c r="F30" s="23">
        <v>0.72</v>
      </c>
      <c r="G30" s="26">
        <v>20.04</v>
      </c>
      <c r="H30" s="24">
        <v>104.4</v>
      </c>
      <c r="I30" s="25">
        <v>0.10799999999999998</v>
      </c>
      <c r="J30" s="23"/>
      <c r="K30" s="23"/>
      <c r="L30" s="26">
        <v>0.84</v>
      </c>
      <c r="M30" s="25">
        <v>21</v>
      </c>
      <c r="N30" s="23">
        <v>94.8</v>
      </c>
      <c r="O30" s="23">
        <v>28.2</v>
      </c>
      <c r="P30" s="26">
        <v>2.34</v>
      </c>
    </row>
    <row r="31" spans="1:17" x14ac:dyDescent="0.25">
      <c r="A31" s="13" t="s">
        <v>376</v>
      </c>
      <c r="B31" s="48" t="s">
        <v>377</v>
      </c>
      <c r="C31" s="14">
        <v>200</v>
      </c>
      <c r="D31" s="15"/>
      <c r="E31" s="21">
        <v>0.5</v>
      </c>
      <c r="F31" s="19">
        <v>0.2</v>
      </c>
      <c r="G31" s="22">
        <v>23.1</v>
      </c>
      <c r="H31" s="20">
        <v>96</v>
      </c>
      <c r="I31" s="21">
        <v>0.02</v>
      </c>
      <c r="J31" s="19">
        <v>4.3</v>
      </c>
      <c r="K31" s="19">
        <v>0</v>
      </c>
      <c r="L31" s="22">
        <v>0.2</v>
      </c>
      <c r="M31" s="21">
        <v>22</v>
      </c>
      <c r="N31" s="19">
        <v>16</v>
      </c>
      <c r="O31" s="19">
        <v>14</v>
      </c>
      <c r="P31" s="22">
        <v>1.1000000000000001</v>
      </c>
    </row>
    <row r="32" spans="1:17" x14ac:dyDescent="0.25">
      <c r="A32" s="6" t="s">
        <v>376</v>
      </c>
      <c r="B32" s="49" t="s">
        <v>377</v>
      </c>
      <c r="C32" s="4"/>
      <c r="D32" s="5">
        <v>200</v>
      </c>
      <c r="E32" s="25">
        <v>0.5</v>
      </c>
      <c r="F32" s="23">
        <v>0.2</v>
      </c>
      <c r="G32" s="26">
        <v>23.1</v>
      </c>
      <c r="H32" s="24">
        <v>96</v>
      </c>
      <c r="I32" s="25">
        <v>0.02</v>
      </c>
      <c r="J32" s="23">
        <v>4.3</v>
      </c>
      <c r="K32" s="23">
        <v>0</v>
      </c>
      <c r="L32" s="26">
        <v>0.2</v>
      </c>
      <c r="M32" s="25">
        <v>22</v>
      </c>
      <c r="N32" s="23">
        <v>16</v>
      </c>
      <c r="O32" s="23">
        <v>14</v>
      </c>
      <c r="P32" s="26">
        <v>1.1000000000000001</v>
      </c>
    </row>
    <row r="33" spans="1:16" s="33" customFormat="1" x14ac:dyDescent="0.25">
      <c r="A33" s="61"/>
      <c r="B33" s="62" t="s">
        <v>170</v>
      </c>
      <c r="C33" s="63"/>
      <c r="D33" s="64"/>
      <c r="E33" s="65"/>
      <c r="F33" s="66"/>
      <c r="G33" s="67"/>
      <c r="H33" s="68">
        <f>SUM(H21,H23,H25,H27,H29,H31)</f>
        <v>889.61249999999995</v>
      </c>
      <c r="I33" s="65"/>
      <c r="J33" s="66"/>
      <c r="K33" s="66"/>
      <c r="L33" s="67"/>
      <c r="M33" s="65"/>
      <c r="N33" s="66"/>
      <c r="O33" s="66"/>
      <c r="P33" s="67"/>
    </row>
    <row r="34" spans="1:16" s="33" customFormat="1" x14ac:dyDescent="0.25">
      <c r="A34" s="69"/>
      <c r="B34" s="70" t="s">
        <v>171</v>
      </c>
      <c r="C34" s="71"/>
      <c r="D34" s="72"/>
      <c r="E34" s="73"/>
      <c r="F34" s="74"/>
      <c r="G34" s="75"/>
      <c r="H34" s="76">
        <f>SUM(H22,H24,H26,H28,H30,H32)</f>
        <v>916.17499999999995</v>
      </c>
      <c r="I34" s="73"/>
      <c r="J34" s="74"/>
      <c r="K34" s="74"/>
      <c r="L34" s="75"/>
      <c r="M34" s="73"/>
      <c r="N34" s="74"/>
      <c r="O34" s="74"/>
      <c r="P34" s="75"/>
    </row>
    <row r="35" spans="1:16" x14ac:dyDescent="0.25">
      <c r="A35" s="6"/>
      <c r="B35" s="47" t="s">
        <v>132</v>
      </c>
      <c r="C35" s="4"/>
      <c r="D35" s="5"/>
      <c r="E35" s="25"/>
      <c r="F35" s="23"/>
      <c r="G35" s="26"/>
      <c r="H35" s="24"/>
      <c r="I35" s="25"/>
      <c r="J35" s="23"/>
      <c r="K35" s="23"/>
      <c r="L35" s="26"/>
      <c r="M35" s="25"/>
      <c r="N35" s="23"/>
      <c r="O35" s="23"/>
      <c r="P35" s="26"/>
    </row>
    <row r="36" spans="1:16" s="1" customFormat="1" x14ac:dyDescent="0.25">
      <c r="A36" s="94" t="s">
        <v>421</v>
      </c>
      <c r="B36" s="51" t="s">
        <v>448</v>
      </c>
      <c r="C36" s="95" t="s">
        <v>358</v>
      </c>
      <c r="D36" s="96"/>
      <c r="E36" s="97">
        <v>0.8</v>
      </c>
      <c r="F36" s="98">
        <v>0.3</v>
      </c>
      <c r="G36" s="99">
        <v>9.6</v>
      </c>
      <c r="H36" s="100">
        <v>49</v>
      </c>
      <c r="I36" s="97">
        <v>0.06</v>
      </c>
      <c r="J36" s="98">
        <v>10</v>
      </c>
      <c r="K36" s="98">
        <v>0</v>
      </c>
      <c r="L36" s="99">
        <v>0.6</v>
      </c>
      <c r="M36" s="97">
        <v>20</v>
      </c>
      <c r="N36" s="98">
        <v>20</v>
      </c>
      <c r="O36" s="98">
        <v>9</v>
      </c>
      <c r="P36" s="99">
        <v>0.5</v>
      </c>
    </row>
    <row r="37" spans="1:16" s="1" customFormat="1" x14ac:dyDescent="0.25">
      <c r="A37" s="101" t="s">
        <v>421</v>
      </c>
      <c r="B37" s="135" t="s">
        <v>448</v>
      </c>
      <c r="C37" s="102"/>
      <c r="D37" s="103" t="s">
        <v>358</v>
      </c>
      <c r="E37" s="104">
        <v>0.8</v>
      </c>
      <c r="F37" s="105">
        <v>0.3</v>
      </c>
      <c r="G37" s="106">
        <v>9.6</v>
      </c>
      <c r="H37" s="107">
        <v>49</v>
      </c>
      <c r="I37" s="104">
        <v>0.06</v>
      </c>
      <c r="J37" s="105">
        <v>10</v>
      </c>
      <c r="K37" s="105">
        <v>0</v>
      </c>
      <c r="L37" s="106">
        <v>0.6</v>
      </c>
      <c r="M37" s="104">
        <v>20</v>
      </c>
      <c r="N37" s="105">
        <v>20</v>
      </c>
      <c r="O37" s="105">
        <v>9</v>
      </c>
      <c r="P37" s="106">
        <v>0.5</v>
      </c>
    </row>
    <row r="38" spans="1:16" x14ac:dyDescent="0.25">
      <c r="A38" s="13" t="s">
        <v>421</v>
      </c>
      <c r="B38" s="51" t="s">
        <v>329</v>
      </c>
      <c r="C38" s="14">
        <v>60</v>
      </c>
      <c r="D38" s="15"/>
      <c r="E38" s="21">
        <v>4.7</v>
      </c>
      <c r="F38" s="19">
        <v>3.7</v>
      </c>
      <c r="G38" s="22">
        <v>34.200000000000003</v>
      </c>
      <c r="H38" s="20">
        <v>189</v>
      </c>
      <c r="I38" s="21">
        <v>0.06</v>
      </c>
      <c r="J38" s="19">
        <v>0</v>
      </c>
      <c r="K38" s="19">
        <v>0.03</v>
      </c>
      <c r="L38" s="22">
        <v>0.7</v>
      </c>
      <c r="M38" s="21">
        <v>10</v>
      </c>
      <c r="N38" s="19">
        <v>38</v>
      </c>
      <c r="O38" s="19">
        <v>7</v>
      </c>
      <c r="P38" s="22">
        <v>0.6</v>
      </c>
    </row>
    <row r="39" spans="1:16" x14ac:dyDescent="0.25">
      <c r="A39" s="6" t="s">
        <v>421</v>
      </c>
      <c r="B39" s="52" t="s">
        <v>329</v>
      </c>
      <c r="C39" s="4"/>
      <c r="D39" s="5">
        <v>80</v>
      </c>
      <c r="E39" s="25">
        <v>6.26</v>
      </c>
      <c r="F39" s="23">
        <v>4.93</v>
      </c>
      <c r="G39" s="26">
        <v>45.6</v>
      </c>
      <c r="H39" s="24">
        <v>252</v>
      </c>
      <c r="I39" s="25">
        <v>0.08</v>
      </c>
      <c r="J39" s="23">
        <v>0</v>
      </c>
      <c r="K39" s="23">
        <v>0.04</v>
      </c>
      <c r="L39" s="26">
        <v>0.93333333333333335</v>
      </c>
      <c r="M39" s="25">
        <v>13.333333333333334</v>
      </c>
      <c r="N39" s="23">
        <v>50.666666666666664</v>
      </c>
      <c r="O39" s="23">
        <v>9.3333333333333339</v>
      </c>
      <c r="P39" s="26">
        <v>0.8</v>
      </c>
    </row>
    <row r="40" spans="1:16" x14ac:dyDescent="0.25">
      <c r="A40" s="13" t="s">
        <v>421</v>
      </c>
      <c r="B40" s="48" t="s">
        <v>340</v>
      </c>
      <c r="C40" s="14">
        <v>200</v>
      </c>
      <c r="D40" s="15"/>
      <c r="E40" s="21">
        <v>1.4</v>
      </c>
      <c r="F40" s="19">
        <v>0</v>
      </c>
      <c r="G40" s="22">
        <v>29</v>
      </c>
      <c r="H40" s="20">
        <v>122</v>
      </c>
      <c r="I40" s="21">
        <v>0</v>
      </c>
      <c r="J40" s="19">
        <v>0</v>
      </c>
      <c r="K40" s="19">
        <v>0</v>
      </c>
      <c r="L40" s="22">
        <v>0</v>
      </c>
      <c r="M40" s="21">
        <v>1</v>
      </c>
      <c r="N40" s="19">
        <v>0</v>
      </c>
      <c r="O40" s="19">
        <v>0</v>
      </c>
      <c r="P40" s="22">
        <v>0.1</v>
      </c>
    </row>
    <row r="41" spans="1:16" x14ac:dyDescent="0.25">
      <c r="A41" s="16" t="s">
        <v>421</v>
      </c>
      <c r="B41" s="50" t="s">
        <v>340</v>
      </c>
      <c r="C41" s="17"/>
      <c r="D41" s="18">
        <v>200</v>
      </c>
      <c r="E41" s="29">
        <v>1.4</v>
      </c>
      <c r="F41" s="27">
        <v>0</v>
      </c>
      <c r="G41" s="30">
        <v>29</v>
      </c>
      <c r="H41" s="28">
        <v>122</v>
      </c>
      <c r="I41" s="29">
        <v>0</v>
      </c>
      <c r="J41" s="27">
        <v>0</v>
      </c>
      <c r="K41" s="27">
        <v>0</v>
      </c>
      <c r="L41" s="30">
        <v>0</v>
      </c>
      <c r="M41" s="29">
        <v>1</v>
      </c>
      <c r="N41" s="27">
        <v>0</v>
      </c>
      <c r="O41" s="27">
        <v>0</v>
      </c>
      <c r="P41" s="30">
        <v>0.1</v>
      </c>
    </row>
    <row r="42" spans="1:16" x14ac:dyDescent="0.25">
      <c r="A42" s="16" t="s">
        <v>421</v>
      </c>
      <c r="B42" s="48" t="s">
        <v>352</v>
      </c>
      <c r="C42" s="14">
        <v>100</v>
      </c>
      <c r="D42" s="15"/>
      <c r="E42" s="21">
        <v>7</v>
      </c>
      <c r="F42" s="19">
        <v>34</v>
      </c>
      <c r="G42" s="22">
        <v>53</v>
      </c>
      <c r="H42" s="20">
        <v>550</v>
      </c>
      <c r="I42" s="29"/>
      <c r="J42" s="27"/>
      <c r="K42" s="27"/>
      <c r="L42" s="30"/>
      <c r="M42" s="29"/>
      <c r="N42" s="27"/>
      <c r="O42" s="27"/>
      <c r="P42" s="30"/>
    </row>
    <row r="43" spans="1:16" x14ac:dyDescent="0.25">
      <c r="A43" s="16" t="s">
        <v>421</v>
      </c>
      <c r="B43" s="49" t="s">
        <v>352</v>
      </c>
      <c r="C43" s="17"/>
      <c r="D43" s="18">
        <v>100</v>
      </c>
      <c r="E43" s="29">
        <v>7</v>
      </c>
      <c r="F43" s="27">
        <v>34</v>
      </c>
      <c r="G43" s="30">
        <v>53</v>
      </c>
      <c r="H43" s="28">
        <v>550</v>
      </c>
      <c r="I43" s="29"/>
      <c r="J43" s="27"/>
      <c r="K43" s="27"/>
      <c r="L43" s="30"/>
      <c r="M43" s="29"/>
      <c r="N43" s="27"/>
      <c r="O43" s="27"/>
      <c r="P43" s="30"/>
    </row>
    <row r="44" spans="1:16" s="33" customFormat="1" x14ac:dyDescent="0.25">
      <c r="A44" s="61"/>
      <c r="B44" s="62" t="s">
        <v>170</v>
      </c>
      <c r="C44" s="63"/>
      <c r="D44" s="64"/>
      <c r="E44" s="65"/>
      <c r="F44" s="66"/>
      <c r="G44" s="67"/>
      <c r="H44" s="68">
        <f>SUM(H36,H38,H40)</f>
        <v>360</v>
      </c>
      <c r="I44" s="65"/>
      <c r="J44" s="66"/>
      <c r="K44" s="66"/>
      <c r="L44" s="67"/>
      <c r="M44" s="65"/>
      <c r="N44" s="66"/>
      <c r="O44" s="66"/>
      <c r="P44" s="67"/>
    </row>
    <row r="45" spans="1:16" s="33" customFormat="1" x14ac:dyDescent="0.25">
      <c r="A45" s="69"/>
      <c r="B45" s="70" t="s">
        <v>171</v>
      </c>
      <c r="C45" s="71"/>
      <c r="D45" s="72"/>
      <c r="E45" s="73"/>
      <c r="F45" s="74"/>
      <c r="G45" s="75"/>
      <c r="H45" s="76">
        <f>SUM(H37,H39,H41)</f>
        <v>423</v>
      </c>
      <c r="I45" s="73"/>
      <c r="J45" s="74"/>
      <c r="K45" s="74"/>
      <c r="L45" s="75"/>
      <c r="M45" s="73"/>
      <c r="N45" s="74"/>
      <c r="O45" s="74"/>
      <c r="P45" s="75"/>
    </row>
    <row r="46" spans="1:16" s="33" customFormat="1" x14ac:dyDescent="0.25">
      <c r="A46" s="77"/>
      <c r="B46" s="78" t="s">
        <v>172</v>
      </c>
      <c r="C46" s="79"/>
      <c r="D46" s="80"/>
      <c r="E46" s="81">
        <f>SUM(E18,E33,E44)</f>
        <v>21.12</v>
      </c>
      <c r="F46" s="82">
        <f>SUM(F18,F33,F44)</f>
        <v>21.559999999999995</v>
      </c>
      <c r="G46" s="83">
        <f>SUM(G18,G33,G44)</f>
        <v>59.679999999999993</v>
      </c>
      <c r="H46" s="84">
        <f>SUM(H18,H33,H44)</f>
        <v>1820.6125</v>
      </c>
      <c r="I46" s="81">
        <f>SUM(I18,I33,I44)</f>
        <v>0.36</v>
      </c>
      <c r="J46" s="82">
        <f>SUM(J18,J33,J44)</f>
        <v>27.66</v>
      </c>
      <c r="K46" s="82">
        <f>SUM(K18,K33,K44)</f>
        <v>0.20399999999999999</v>
      </c>
      <c r="L46" s="83">
        <f>SUM(L18,L33,L44)</f>
        <v>1.8199999999999998</v>
      </c>
      <c r="M46" s="81">
        <f>SUM(M18,M33,M44)</f>
        <v>307.60000000000002</v>
      </c>
      <c r="N46" s="82">
        <f>SUM(N18,N33,N44)</f>
        <v>428.8</v>
      </c>
      <c r="O46" s="82">
        <f>SUM(O18,O33,O44)</f>
        <v>99.600000000000009</v>
      </c>
      <c r="P46" s="83">
        <f>SUM(P18,P33,P44)</f>
        <v>8.26</v>
      </c>
    </row>
    <row r="47" spans="1:16" s="33" customFormat="1" ht="15.75" thickBot="1" x14ac:dyDescent="0.3">
      <c r="A47" s="85"/>
      <c r="B47" s="86" t="s">
        <v>173</v>
      </c>
      <c r="C47" s="87"/>
      <c r="D47" s="88"/>
      <c r="E47" s="89">
        <f>SUM(E19,E34,E45)</f>
        <v>23.3</v>
      </c>
      <c r="F47" s="90">
        <f>SUM(F19,F34,F45)</f>
        <v>24.774999999999999</v>
      </c>
      <c r="G47" s="91">
        <f>SUM(G19,G34,G45)</f>
        <v>68.959999999999994</v>
      </c>
      <c r="H47" s="92">
        <f>SUM(H19,H34,H45)</f>
        <v>1984.925</v>
      </c>
      <c r="I47" s="89">
        <f>SUM(I19,I34,I45)</f>
        <v>0.40649999999999997</v>
      </c>
      <c r="J47" s="90">
        <f>SUM(J19,J34,J45)</f>
        <v>28</v>
      </c>
      <c r="K47" s="90">
        <f>SUM(K19,K34,K45)</f>
        <v>0.22500000000000001</v>
      </c>
      <c r="L47" s="91">
        <f>SUM(L19,L34,L45)</f>
        <v>1.88</v>
      </c>
      <c r="M47" s="89">
        <f>SUM(M19,M34,M45)</f>
        <v>342.1</v>
      </c>
      <c r="N47" s="90">
        <f>SUM(N19,N34,N45)</f>
        <v>481.25</v>
      </c>
      <c r="O47" s="90">
        <f>SUM(O19,O34,O45)</f>
        <v>113.45</v>
      </c>
      <c r="P47" s="91">
        <f>SUM(P19,P34,P45)</f>
        <v>8.625</v>
      </c>
    </row>
  </sheetData>
  <mergeCells count="9">
    <mergeCell ref="A1:P1"/>
    <mergeCell ref="A2:P2"/>
    <mergeCell ref="A3:A4"/>
    <mergeCell ref="B3:B4"/>
    <mergeCell ref="C3:D3"/>
    <mergeCell ref="E3:G3"/>
    <mergeCell ref="H3:H4"/>
    <mergeCell ref="I3:L3"/>
    <mergeCell ref="M3:P3"/>
  </mergeCells>
  <pageMargins left="0.70866141732283472" right="0.31" top="0.3" bottom="0.33" header="0.31496062992125984" footer="0.31496062992125984"/>
  <pageSetup paperSize="9" scale="75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abSelected="1" workbookViewId="0">
      <selection activeCell="A41" sqref="A41"/>
    </sheetView>
  </sheetViews>
  <sheetFormatPr defaultRowHeight="15" x14ac:dyDescent="0.25"/>
  <cols>
    <col min="1" max="1" width="9.5703125" customWidth="1"/>
    <col min="2" max="2" width="36.140625" style="3" customWidth="1"/>
    <col min="8" max="8" width="15.140625" customWidth="1"/>
  </cols>
  <sheetData>
    <row r="1" spans="1:16" x14ac:dyDescent="0.25">
      <c r="A1" s="249" t="s">
        <v>451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</row>
    <row r="2" spans="1:16" ht="15.75" thickBot="1" x14ac:dyDescent="0.3">
      <c r="A2" s="234" t="s">
        <v>330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</row>
    <row r="3" spans="1:16" s="33" customFormat="1" x14ac:dyDescent="0.25">
      <c r="A3" s="235" t="s">
        <v>113</v>
      </c>
      <c r="B3" s="235" t="s">
        <v>95</v>
      </c>
      <c r="C3" s="237" t="s">
        <v>96</v>
      </c>
      <c r="D3" s="238"/>
      <c r="E3" s="239" t="s">
        <v>97</v>
      </c>
      <c r="F3" s="240"/>
      <c r="G3" s="241"/>
      <c r="H3" s="242" t="s">
        <v>98</v>
      </c>
      <c r="I3" s="244" t="s">
        <v>99</v>
      </c>
      <c r="J3" s="245"/>
      <c r="K3" s="245"/>
      <c r="L3" s="246"/>
      <c r="M3" s="239" t="s">
        <v>100</v>
      </c>
      <c r="N3" s="240"/>
      <c r="O3" s="240"/>
      <c r="P3" s="241"/>
    </row>
    <row r="4" spans="1:16" s="33" customFormat="1" ht="26.25" x14ac:dyDescent="0.25">
      <c r="A4" s="236"/>
      <c r="B4" s="236"/>
      <c r="C4" s="53" t="s">
        <v>101</v>
      </c>
      <c r="D4" s="54" t="s">
        <v>102</v>
      </c>
      <c r="E4" s="55" t="s">
        <v>2</v>
      </c>
      <c r="F4" s="56" t="s">
        <v>103</v>
      </c>
      <c r="G4" s="57" t="s">
        <v>104</v>
      </c>
      <c r="H4" s="243"/>
      <c r="I4" s="58" t="s">
        <v>105</v>
      </c>
      <c r="J4" s="59" t="s">
        <v>106</v>
      </c>
      <c r="K4" s="59" t="s">
        <v>107</v>
      </c>
      <c r="L4" s="60" t="s">
        <v>108</v>
      </c>
      <c r="M4" s="55" t="s">
        <v>109</v>
      </c>
      <c r="N4" s="56" t="s">
        <v>110</v>
      </c>
      <c r="O4" s="56" t="s">
        <v>111</v>
      </c>
      <c r="P4" s="57" t="s">
        <v>112</v>
      </c>
    </row>
    <row r="5" spans="1:16" x14ac:dyDescent="0.25">
      <c r="A5" s="6"/>
      <c r="B5" s="47" t="s">
        <v>114</v>
      </c>
      <c r="C5" s="4"/>
      <c r="D5" s="5"/>
      <c r="E5" s="25"/>
      <c r="F5" s="23"/>
      <c r="G5" s="26"/>
      <c r="H5" s="24"/>
      <c r="I5" s="25"/>
      <c r="J5" s="23"/>
      <c r="K5" s="23"/>
      <c r="L5" s="26"/>
      <c r="M5" s="25"/>
      <c r="N5" s="23"/>
      <c r="O5" s="23"/>
      <c r="P5" s="26"/>
    </row>
    <row r="6" spans="1:16" x14ac:dyDescent="0.25">
      <c r="A6" s="13" t="s">
        <v>380</v>
      </c>
      <c r="B6" s="48" t="s">
        <v>6</v>
      </c>
      <c r="C6" s="14">
        <v>15</v>
      </c>
      <c r="D6" s="15"/>
      <c r="E6" s="21">
        <v>3.84</v>
      </c>
      <c r="F6" s="19">
        <v>3.9</v>
      </c>
      <c r="G6" s="22">
        <v>0</v>
      </c>
      <c r="H6" s="20">
        <v>51.45</v>
      </c>
      <c r="I6" s="21">
        <v>5.0000000000000001E-3</v>
      </c>
      <c r="J6" s="19">
        <v>0.105</v>
      </c>
      <c r="K6" s="19">
        <v>3.4500000000000003E-2</v>
      </c>
      <c r="L6" s="22">
        <v>7.4999999999999997E-2</v>
      </c>
      <c r="M6" s="21">
        <v>135</v>
      </c>
      <c r="N6" s="19">
        <v>88.5</v>
      </c>
      <c r="O6" s="19">
        <v>0.75</v>
      </c>
      <c r="P6" s="22">
        <v>0.13500000000000001</v>
      </c>
    </row>
    <row r="7" spans="1:16" x14ac:dyDescent="0.25">
      <c r="A7" s="6" t="s">
        <v>380</v>
      </c>
      <c r="B7" s="49" t="s">
        <v>6</v>
      </c>
      <c r="C7" s="4"/>
      <c r="D7" s="5">
        <v>15</v>
      </c>
      <c r="E7" s="25">
        <v>3.84</v>
      </c>
      <c r="F7" s="23">
        <v>3.9</v>
      </c>
      <c r="G7" s="26">
        <v>0</v>
      </c>
      <c r="H7" s="24">
        <v>51.45</v>
      </c>
      <c r="I7" s="25">
        <v>5.0000000000000001E-3</v>
      </c>
      <c r="J7" s="23">
        <v>0.105</v>
      </c>
      <c r="K7" s="23">
        <v>3.4500000000000003E-2</v>
      </c>
      <c r="L7" s="26">
        <v>7.4999999999999997E-2</v>
      </c>
      <c r="M7" s="25">
        <v>135</v>
      </c>
      <c r="N7" s="23">
        <v>88.5</v>
      </c>
      <c r="O7" s="23">
        <v>0.75</v>
      </c>
      <c r="P7" s="26">
        <v>0.13500000000000001</v>
      </c>
    </row>
    <row r="8" spans="1:16" x14ac:dyDescent="0.25">
      <c r="A8" s="13" t="s">
        <v>408</v>
      </c>
      <c r="B8" s="48" t="s">
        <v>189</v>
      </c>
      <c r="C8" s="14">
        <v>150</v>
      </c>
      <c r="D8" s="15"/>
      <c r="E8" s="21">
        <f>(150/200)*E9</f>
        <v>16.799999999999997</v>
      </c>
      <c r="F8" s="19">
        <f>(150/200)*F9</f>
        <v>19.049999999999997</v>
      </c>
      <c r="G8" s="19">
        <f>(150/200)*G9</f>
        <v>26.25</v>
      </c>
      <c r="H8" s="21">
        <f>(150/200)*H9</f>
        <v>343.5</v>
      </c>
      <c r="I8" s="21">
        <f>(150/200)*I9</f>
        <v>0.09</v>
      </c>
      <c r="J8" s="19">
        <f>(150/200)*J9</f>
        <v>0.30000000000000004</v>
      </c>
      <c r="K8" s="19">
        <f>(150/200)*K9</f>
        <v>0.16500000000000001</v>
      </c>
      <c r="L8" s="19">
        <f>(150/200)*L9</f>
        <v>4.0500000000000007</v>
      </c>
      <c r="M8" s="21">
        <f>(150/200)*M9</f>
        <v>153</v>
      </c>
      <c r="N8" s="19">
        <f>(150/200)*N9</f>
        <v>223.5</v>
      </c>
      <c r="O8" s="19">
        <f>(150/200)*O9</f>
        <v>24</v>
      </c>
      <c r="P8" s="19">
        <f>(150/200)*P9</f>
        <v>0.89999999999999991</v>
      </c>
    </row>
    <row r="9" spans="1:16" x14ac:dyDescent="0.25">
      <c r="A9" s="16" t="s">
        <v>408</v>
      </c>
      <c r="B9" s="50" t="s">
        <v>189</v>
      </c>
      <c r="C9" s="4"/>
      <c r="D9" s="5">
        <v>200</v>
      </c>
      <c r="E9" s="25">
        <v>22.4</v>
      </c>
      <c r="F9" s="23">
        <v>25.4</v>
      </c>
      <c r="G9" s="23">
        <v>35</v>
      </c>
      <c r="H9" s="25">
        <v>458</v>
      </c>
      <c r="I9" s="25">
        <v>0.12</v>
      </c>
      <c r="J9" s="23">
        <v>0.4</v>
      </c>
      <c r="K9" s="23">
        <v>0.22</v>
      </c>
      <c r="L9" s="23">
        <v>5.4</v>
      </c>
      <c r="M9" s="25">
        <v>204</v>
      </c>
      <c r="N9" s="23">
        <v>298</v>
      </c>
      <c r="O9" s="23">
        <v>32</v>
      </c>
      <c r="P9" s="23">
        <v>1.2</v>
      </c>
    </row>
    <row r="10" spans="1:16" x14ac:dyDescent="0.25">
      <c r="A10" s="13" t="s">
        <v>421</v>
      </c>
      <c r="B10" s="48" t="s">
        <v>8</v>
      </c>
      <c r="C10" s="14">
        <v>20</v>
      </c>
      <c r="D10" s="15"/>
      <c r="E10" s="21">
        <v>1.5</v>
      </c>
      <c r="F10" s="19">
        <v>0.57999999999999996</v>
      </c>
      <c r="G10" s="19">
        <v>1.28</v>
      </c>
      <c r="H10" s="21">
        <v>53</v>
      </c>
      <c r="I10" s="21">
        <v>2.2000000000000002E-2</v>
      </c>
      <c r="J10" s="19"/>
      <c r="K10" s="19"/>
      <c r="L10" s="19">
        <v>0.34</v>
      </c>
      <c r="M10" s="21">
        <v>3.8000000000000003</v>
      </c>
      <c r="N10" s="19">
        <v>13</v>
      </c>
      <c r="O10" s="19">
        <v>2.6</v>
      </c>
      <c r="P10" s="19">
        <v>0.24</v>
      </c>
    </row>
    <row r="11" spans="1:16" x14ac:dyDescent="0.25">
      <c r="A11" s="6" t="s">
        <v>421</v>
      </c>
      <c r="B11" s="49" t="s">
        <v>8</v>
      </c>
      <c r="C11" s="4"/>
      <c r="D11" s="5">
        <v>20</v>
      </c>
      <c r="E11" s="25">
        <v>1.5</v>
      </c>
      <c r="F11" s="23">
        <v>0.57999999999999996</v>
      </c>
      <c r="G11" s="26">
        <v>1.28</v>
      </c>
      <c r="H11" s="24">
        <v>53</v>
      </c>
      <c r="I11" s="25">
        <v>2.2000000000000002E-2</v>
      </c>
      <c r="J11" s="23"/>
      <c r="K11" s="23"/>
      <c r="L11" s="26">
        <v>0.34</v>
      </c>
      <c r="M11" s="25">
        <v>3.8000000000000003</v>
      </c>
      <c r="N11" s="23">
        <v>13</v>
      </c>
      <c r="O11" s="23">
        <v>2.6</v>
      </c>
      <c r="P11" s="26">
        <v>0.24</v>
      </c>
    </row>
    <row r="12" spans="1:16" x14ac:dyDescent="0.25">
      <c r="A12" s="13" t="s">
        <v>421</v>
      </c>
      <c r="B12" s="48" t="s">
        <v>359</v>
      </c>
      <c r="C12" s="14">
        <v>100</v>
      </c>
      <c r="D12" s="15"/>
      <c r="E12" s="21">
        <v>4.5</v>
      </c>
      <c r="F12" s="19">
        <v>32</v>
      </c>
      <c r="G12" s="22">
        <v>57</v>
      </c>
      <c r="H12" s="20">
        <v>530</v>
      </c>
      <c r="I12" s="21"/>
      <c r="J12" s="19"/>
      <c r="K12" s="19"/>
      <c r="L12" s="22"/>
      <c r="M12" s="21"/>
      <c r="N12" s="19"/>
      <c r="O12" s="19"/>
      <c r="P12" s="22"/>
    </row>
    <row r="13" spans="1:16" x14ac:dyDescent="0.25">
      <c r="A13" s="6" t="s">
        <v>421</v>
      </c>
      <c r="B13" s="50" t="s">
        <v>359</v>
      </c>
      <c r="C13" s="17"/>
      <c r="D13" s="18">
        <v>100</v>
      </c>
      <c r="E13" s="29">
        <v>4.5</v>
      </c>
      <c r="F13" s="27">
        <v>32</v>
      </c>
      <c r="G13" s="30">
        <v>57</v>
      </c>
      <c r="H13" s="28">
        <v>530</v>
      </c>
      <c r="I13" s="25"/>
      <c r="J13" s="23"/>
      <c r="K13" s="23"/>
      <c r="L13" s="26"/>
      <c r="M13" s="25"/>
      <c r="N13" s="23"/>
      <c r="O13" s="23"/>
      <c r="P13" s="26"/>
    </row>
    <row r="14" spans="1:16" x14ac:dyDescent="0.25">
      <c r="A14" s="13"/>
      <c r="B14" s="48"/>
      <c r="C14" s="14"/>
      <c r="D14" s="15"/>
      <c r="E14" s="21"/>
      <c r="F14" s="19"/>
      <c r="G14" s="22"/>
      <c r="H14" s="20"/>
      <c r="I14" s="21"/>
      <c r="J14" s="19"/>
      <c r="K14" s="19"/>
      <c r="L14" s="22"/>
      <c r="M14" s="21"/>
      <c r="N14" s="19"/>
      <c r="O14" s="19"/>
      <c r="P14" s="22"/>
    </row>
    <row r="15" spans="1:16" s="12" customFormat="1" x14ac:dyDescent="0.25">
      <c r="A15" s="16"/>
      <c r="B15" s="50"/>
      <c r="C15" s="17"/>
      <c r="D15" s="18"/>
      <c r="E15" s="29"/>
      <c r="F15" s="27"/>
      <c r="G15" s="30"/>
      <c r="H15" s="28"/>
      <c r="I15" s="29"/>
      <c r="J15" s="27"/>
      <c r="K15" s="27"/>
      <c r="L15" s="30"/>
      <c r="M15" s="29"/>
      <c r="N15" s="27"/>
      <c r="O15" s="27"/>
      <c r="P15" s="30"/>
    </row>
    <row r="16" spans="1:16" x14ac:dyDescent="0.25">
      <c r="A16" s="13" t="s">
        <v>381</v>
      </c>
      <c r="B16" s="48" t="s">
        <v>18</v>
      </c>
      <c r="C16" s="14">
        <v>200</v>
      </c>
      <c r="D16" s="15"/>
      <c r="E16" s="21">
        <v>3.6</v>
      </c>
      <c r="F16" s="19">
        <v>3.3</v>
      </c>
      <c r="G16" s="22">
        <v>25</v>
      </c>
      <c r="H16" s="20">
        <v>144</v>
      </c>
      <c r="I16" s="21">
        <v>0.04</v>
      </c>
      <c r="J16" s="19">
        <v>1.3</v>
      </c>
      <c r="K16" s="19">
        <v>0.02</v>
      </c>
      <c r="L16" s="22">
        <v>0</v>
      </c>
      <c r="M16" s="21">
        <v>124</v>
      </c>
      <c r="N16" s="19">
        <v>110</v>
      </c>
      <c r="O16" s="19">
        <v>27</v>
      </c>
      <c r="P16" s="22">
        <v>0.8</v>
      </c>
    </row>
    <row r="17" spans="1:16" x14ac:dyDescent="0.25">
      <c r="A17" s="6" t="s">
        <v>381</v>
      </c>
      <c r="B17" s="49" t="s">
        <v>18</v>
      </c>
      <c r="C17" s="4"/>
      <c r="D17" s="5">
        <v>200</v>
      </c>
      <c r="E17" s="25">
        <v>3.6</v>
      </c>
      <c r="F17" s="23">
        <v>3.3</v>
      </c>
      <c r="G17" s="26">
        <v>25</v>
      </c>
      <c r="H17" s="24">
        <v>144</v>
      </c>
      <c r="I17" s="25">
        <v>0.04</v>
      </c>
      <c r="J17" s="23">
        <v>1.3</v>
      </c>
      <c r="K17" s="23">
        <v>0.02</v>
      </c>
      <c r="L17" s="26">
        <v>0</v>
      </c>
      <c r="M17" s="25">
        <v>124</v>
      </c>
      <c r="N17" s="23">
        <v>110</v>
      </c>
      <c r="O17" s="23">
        <v>27</v>
      </c>
      <c r="P17" s="26">
        <v>0.8</v>
      </c>
    </row>
    <row r="18" spans="1:16" s="33" customFormat="1" x14ac:dyDescent="0.25">
      <c r="A18" s="61"/>
      <c r="B18" s="62" t="s">
        <v>170</v>
      </c>
      <c r="C18" s="63"/>
      <c r="D18" s="64"/>
      <c r="E18" s="65">
        <f>SUM(E6,E8,E10,E12,E14,E16)</f>
        <v>30.24</v>
      </c>
      <c r="F18" s="66">
        <f>SUM(F6,F8,F10,F12,F14,F16)</f>
        <v>58.829999999999991</v>
      </c>
      <c r="G18" s="67">
        <f>SUM(G6,G8,G10,G12,G14,G16)</f>
        <v>109.53</v>
      </c>
      <c r="H18" s="68">
        <f>SUM(H6,H8,H10,H12,H14,H16)</f>
        <v>1121.95</v>
      </c>
      <c r="I18" s="65">
        <f>SUM(I6,I8,I10,I12,I14,I16)</f>
        <v>0.157</v>
      </c>
      <c r="J18" s="66">
        <f>SUM(J6,J8,J10,J12,J14,J16)</f>
        <v>1.7050000000000001</v>
      </c>
      <c r="K18" s="66">
        <f>SUM(K6,K8,K10,K12,K14,K16)</f>
        <v>0.2195</v>
      </c>
      <c r="L18" s="67">
        <f>SUM(L6,L8,L10,L12,L14,L16)</f>
        <v>4.4650000000000007</v>
      </c>
      <c r="M18" s="65">
        <f>SUM(M6,M8,M10,M12,M14,M16)</f>
        <v>415.8</v>
      </c>
      <c r="N18" s="66">
        <f>SUM(N6,N8,N10,N12,N14,N16)</f>
        <v>435</v>
      </c>
      <c r="O18" s="66">
        <f>SUM(O6,O8,O10,O12,O14,O16)</f>
        <v>54.35</v>
      </c>
      <c r="P18" s="67">
        <f>SUM(P6,P8,P10,P12,P14,P16)</f>
        <v>2.0750000000000002</v>
      </c>
    </row>
    <row r="19" spans="1:16" s="33" customFormat="1" x14ac:dyDescent="0.25">
      <c r="A19" s="69"/>
      <c r="B19" s="70" t="s">
        <v>171</v>
      </c>
      <c r="C19" s="71"/>
      <c r="D19" s="72"/>
      <c r="E19" s="73">
        <f>SUM(E7,E9,E11,E13,E15,E17)</f>
        <v>35.839999999999996</v>
      </c>
      <c r="F19" s="74">
        <f>SUM(F7,F9,F11,F13,F15,F17)</f>
        <v>65.179999999999993</v>
      </c>
      <c r="G19" s="75">
        <f>SUM(G7,G9,G11,G13,G15,G17)</f>
        <v>118.28</v>
      </c>
      <c r="H19" s="76">
        <f>SUM(H7,H9,H11,H13,H15,H17)</f>
        <v>1236.45</v>
      </c>
      <c r="I19" s="73">
        <f>SUM(I7,I9,I11,I13,I15,I17)</f>
        <v>0.187</v>
      </c>
      <c r="J19" s="74">
        <f>SUM(J7,J9,J11,J13,J15,J17)</f>
        <v>1.8050000000000002</v>
      </c>
      <c r="K19" s="74">
        <f>SUM(K7,K9,K11,K13,K15,K17)</f>
        <v>0.27450000000000002</v>
      </c>
      <c r="L19" s="75">
        <f>SUM(L7,L9,L11,L13,L15,L17)</f>
        <v>5.8150000000000004</v>
      </c>
      <c r="M19" s="73">
        <f>SUM(M7,M9,M11,M13,M15,M17)</f>
        <v>466.8</v>
      </c>
      <c r="N19" s="74">
        <f>SUM(N7,N9,N11,N13,N15,N17)</f>
        <v>509.5</v>
      </c>
      <c r="O19" s="74">
        <f>SUM(O7,O9,O11,O13,O15,O17)</f>
        <v>62.35</v>
      </c>
      <c r="P19" s="75">
        <f>SUM(P7,P9,P11,P13,P15,P17)</f>
        <v>2.375</v>
      </c>
    </row>
    <row r="20" spans="1:16" x14ac:dyDescent="0.25">
      <c r="A20" s="6"/>
      <c r="B20" s="47" t="s">
        <v>131</v>
      </c>
      <c r="C20" s="4"/>
      <c r="D20" s="5"/>
      <c r="E20" s="25"/>
      <c r="F20" s="23"/>
      <c r="G20" s="26"/>
      <c r="H20" s="24"/>
      <c r="I20" s="25"/>
      <c r="J20" s="23"/>
      <c r="K20" s="23"/>
      <c r="L20" s="26"/>
      <c r="M20" s="25"/>
      <c r="N20" s="23"/>
      <c r="O20" s="23"/>
      <c r="P20" s="26"/>
    </row>
    <row r="21" spans="1:16" x14ac:dyDescent="0.25">
      <c r="A21" s="13" t="s">
        <v>370</v>
      </c>
      <c r="B21" s="177" t="s">
        <v>371</v>
      </c>
      <c r="C21" s="14">
        <v>100</v>
      </c>
      <c r="D21" s="15"/>
      <c r="E21" s="21">
        <v>0.8</v>
      </c>
      <c r="F21" s="19">
        <v>10.1</v>
      </c>
      <c r="G21" s="19">
        <v>2.1</v>
      </c>
      <c r="H21" s="21">
        <v>102</v>
      </c>
      <c r="I21" s="21">
        <v>0.02</v>
      </c>
      <c r="J21" s="19">
        <v>7</v>
      </c>
      <c r="K21" s="19">
        <v>0</v>
      </c>
      <c r="L21" s="19">
        <v>4.5999999999999996</v>
      </c>
      <c r="M21" s="21">
        <v>30</v>
      </c>
      <c r="N21" s="19">
        <v>31</v>
      </c>
      <c r="O21" s="19">
        <v>13</v>
      </c>
      <c r="P21" s="19">
        <v>0.6</v>
      </c>
    </row>
    <row r="22" spans="1:16" x14ac:dyDescent="0.25">
      <c r="A22" s="6" t="s">
        <v>370</v>
      </c>
      <c r="B22" s="52" t="s">
        <v>443</v>
      </c>
      <c r="C22" s="4"/>
      <c r="D22" s="5">
        <v>150</v>
      </c>
      <c r="E22" s="25">
        <f>(150/100)*E21</f>
        <v>1.2000000000000002</v>
      </c>
      <c r="F22" s="23">
        <f>(150/100)*F21</f>
        <v>15.149999999999999</v>
      </c>
      <c r="G22" s="23">
        <f>(150/100)*G21</f>
        <v>3.1500000000000004</v>
      </c>
      <c r="H22" s="25">
        <f>(150/100)*H21</f>
        <v>153</v>
      </c>
      <c r="I22" s="25">
        <f>(150/100)*I21</f>
        <v>0.03</v>
      </c>
      <c r="J22" s="23">
        <f>(150/100)*J21</f>
        <v>10.5</v>
      </c>
      <c r="K22" s="23">
        <f>(150/100)*K21</f>
        <v>0</v>
      </c>
      <c r="L22" s="23">
        <f>(150/100)*L21</f>
        <v>6.8999999999999995</v>
      </c>
      <c r="M22" s="25">
        <f>(150/100)*M21</f>
        <v>45</v>
      </c>
      <c r="N22" s="23">
        <f>(150/100)*N21</f>
        <v>46.5</v>
      </c>
      <c r="O22" s="23">
        <f>(150/100)*O21</f>
        <v>19.5</v>
      </c>
      <c r="P22" s="23">
        <f>(150/100)*P21</f>
        <v>0.89999999999999991</v>
      </c>
    </row>
    <row r="23" spans="1:16" ht="15.75" customHeight="1" x14ac:dyDescent="0.25">
      <c r="A23" s="13" t="s">
        <v>7</v>
      </c>
      <c r="B23" s="48" t="s">
        <v>226</v>
      </c>
      <c r="C23" s="14">
        <v>250</v>
      </c>
      <c r="D23" s="15"/>
      <c r="E23" s="21">
        <v>7.4749999999999996</v>
      </c>
      <c r="F23" s="19">
        <v>11.074999999999999</v>
      </c>
      <c r="G23" s="22">
        <v>3.05</v>
      </c>
      <c r="H23" s="20">
        <v>142.25</v>
      </c>
      <c r="I23" s="21">
        <v>5.2499999999999998E-2</v>
      </c>
      <c r="J23" s="19">
        <v>3.1749999999999998</v>
      </c>
      <c r="K23" s="19">
        <v>0.06</v>
      </c>
      <c r="L23" s="22">
        <v>0.625</v>
      </c>
      <c r="M23" s="21">
        <v>29.5</v>
      </c>
      <c r="N23" s="19">
        <v>194.5</v>
      </c>
      <c r="O23" s="19">
        <v>22.75</v>
      </c>
      <c r="P23" s="22">
        <v>1.075</v>
      </c>
    </row>
    <row r="24" spans="1:16" ht="16.5" customHeight="1" x14ac:dyDescent="0.25">
      <c r="A24" s="6" t="s">
        <v>7</v>
      </c>
      <c r="B24" s="49" t="s">
        <v>226</v>
      </c>
      <c r="C24" s="4"/>
      <c r="D24" s="5">
        <v>250</v>
      </c>
      <c r="E24" s="25">
        <v>7.4749999999999996</v>
      </c>
      <c r="F24" s="23">
        <v>11.074999999999999</v>
      </c>
      <c r="G24" s="26">
        <v>3.05</v>
      </c>
      <c r="H24" s="24">
        <v>142.25</v>
      </c>
      <c r="I24" s="25">
        <v>5.2499999999999998E-2</v>
      </c>
      <c r="J24" s="23">
        <v>3.1749999999999998</v>
      </c>
      <c r="K24" s="23">
        <v>0.06</v>
      </c>
      <c r="L24" s="26">
        <v>0.625</v>
      </c>
      <c r="M24" s="25">
        <v>29.5</v>
      </c>
      <c r="N24" s="23">
        <v>194.5</v>
      </c>
      <c r="O24" s="23">
        <v>22.75</v>
      </c>
      <c r="P24" s="26">
        <v>1.075</v>
      </c>
    </row>
    <row r="25" spans="1:16" x14ac:dyDescent="0.25">
      <c r="A25" s="13" t="s">
        <v>427</v>
      </c>
      <c r="B25" s="48" t="s">
        <v>239</v>
      </c>
      <c r="C25" s="14">
        <v>200</v>
      </c>
      <c r="D25" s="15"/>
      <c r="E25" s="21">
        <v>23.636363636363637</v>
      </c>
      <c r="F25" s="19">
        <v>21.09090909090909</v>
      </c>
      <c r="G25" s="22">
        <v>15.090909090909092</v>
      </c>
      <c r="H25" s="20">
        <v>344.54545454545456</v>
      </c>
      <c r="I25" s="21">
        <v>0.14545454545454545</v>
      </c>
      <c r="J25" s="19">
        <v>6.9090909090909083</v>
      </c>
      <c r="K25" s="19">
        <v>3.6363636363636362E-2</v>
      </c>
      <c r="L25" s="22">
        <v>0.72727272727272729</v>
      </c>
      <c r="M25" s="21">
        <v>31.818181818181817</v>
      </c>
      <c r="N25" s="19">
        <v>241.81818181818181</v>
      </c>
      <c r="O25" s="19">
        <v>50.909090909090907</v>
      </c>
      <c r="P25" s="22">
        <v>3.0909090909090908</v>
      </c>
    </row>
    <row r="26" spans="1:16" ht="14.25" customHeight="1" x14ac:dyDescent="0.25">
      <c r="A26" s="6" t="s">
        <v>427</v>
      </c>
      <c r="B26" s="49" t="s">
        <v>239</v>
      </c>
      <c r="C26" s="4"/>
      <c r="D26" s="5">
        <v>250</v>
      </c>
      <c r="E26" s="25"/>
      <c r="F26" s="23">
        <v>26.363636363636363</v>
      </c>
      <c r="G26" s="26">
        <v>18.863636363636363</v>
      </c>
      <c r="H26" s="24">
        <v>430.68181818181819</v>
      </c>
      <c r="I26" s="25">
        <v>0.18181818181818182</v>
      </c>
      <c r="J26" s="23">
        <v>8.6363636363636349</v>
      </c>
      <c r="K26" s="23">
        <v>4.5454545454545456E-2</v>
      </c>
      <c r="L26" s="26">
        <v>0.90909090909090917</v>
      </c>
      <c r="M26" s="25">
        <v>39.772727272727273</v>
      </c>
      <c r="N26" s="23">
        <v>302.27272727272725</v>
      </c>
      <c r="O26" s="23">
        <v>63.636363636363633</v>
      </c>
      <c r="P26" s="26">
        <v>3.8636363636363633</v>
      </c>
    </row>
    <row r="27" spans="1:16" x14ac:dyDescent="0.25">
      <c r="A27" s="13"/>
      <c r="B27" s="48"/>
      <c r="C27" s="14"/>
      <c r="D27" s="15"/>
      <c r="E27" s="21"/>
      <c r="F27" s="19"/>
      <c r="G27" s="22"/>
      <c r="H27" s="20"/>
      <c r="I27" s="21"/>
      <c r="J27" s="19"/>
      <c r="K27" s="19"/>
      <c r="L27" s="22"/>
      <c r="M27" s="21"/>
      <c r="N27" s="19"/>
      <c r="O27" s="19"/>
      <c r="P27" s="22"/>
    </row>
    <row r="28" spans="1:16" x14ac:dyDescent="0.25">
      <c r="A28" s="16"/>
      <c r="B28" s="50"/>
      <c r="C28" s="4"/>
      <c r="D28" s="5"/>
      <c r="E28" s="25"/>
      <c r="F28" s="23"/>
      <c r="G28" s="26"/>
      <c r="H28" s="24"/>
      <c r="I28" s="25"/>
      <c r="J28" s="23"/>
      <c r="K28" s="23"/>
      <c r="L28" s="26"/>
      <c r="M28" s="25"/>
      <c r="N28" s="23"/>
      <c r="O28" s="23"/>
      <c r="P28" s="26"/>
    </row>
    <row r="29" spans="1:16" x14ac:dyDescent="0.25">
      <c r="A29" s="13" t="s">
        <v>421</v>
      </c>
      <c r="B29" s="48" t="s">
        <v>69</v>
      </c>
      <c r="C29" s="14">
        <v>60</v>
      </c>
      <c r="D29" s="15"/>
      <c r="E29" s="21">
        <v>3.96</v>
      </c>
      <c r="F29" s="19">
        <v>0.72</v>
      </c>
      <c r="G29" s="22">
        <v>20.04</v>
      </c>
      <c r="H29" s="20">
        <v>104.4</v>
      </c>
      <c r="I29" s="21">
        <v>0.10799999999999998</v>
      </c>
      <c r="J29" s="19"/>
      <c r="K29" s="19"/>
      <c r="L29" s="22">
        <v>0.84</v>
      </c>
      <c r="M29" s="21">
        <v>21</v>
      </c>
      <c r="N29" s="19">
        <v>94.8</v>
      </c>
      <c r="O29" s="19">
        <v>28.2</v>
      </c>
      <c r="P29" s="22">
        <v>2.34</v>
      </c>
    </row>
    <row r="30" spans="1:16" x14ac:dyDescent="0.25">
      <c r="A30" s="6" t="s">
        <v>421</v>
      </c>
      <c r="B30" s="49" t="s">
        <v>69</v>
      </c>
      <c r="C30" s="4"/>
      <c r="D30" s="5">
        <v>80</v>
      </c>
      <c r="E30" s="25">
        <v>5.28</v>
      </c>
      <c r="F30" s="23">
        <v>0.96</v>
      </c>
      <c r="G30" s="26">
        <v>26.72</v>
      </c>
      <c r="H30" s="24">
        <v>139.19999999999999</v>
      </c>
      <c r="I30" s="25">
        <v>0.14399999999999999</v>
      </c>
      <c r="J30" s="23"/>
      <c r="K30" s="23"/>
      <c r="L30" s="26">
        <v>11.2</v>
      </c>
      <c r="M30" s="25">
        <v>28</v>
      </c>
      <c r="N30" s="23">
        <v>126.4</v>
      </c>
      <c r="O30" s="23">
        <v>37.6</v>
      </c>
      <c r="P30" s="26">
        <v>31.2</v>
      </c>
    </row>
    <row r="31" spans="1:16" ht="30" x14ac:dyDescent="0.25">
      <c r="A31" s="13" t="s">
        <v>421</v>
      </c>
      <c r="B31" s="48" t="s">
        <v>146</v>
      </c>
      <c r="C31" s="14">
        <v>200</v>
      </c>
      <c r="D31" s="15"/>
      <c r="E31" s="21">
        <v>0.2</v>
      </c>
      <c r="F31" s="19">
        <v>0.1</v>
      </c>
      <c r="G31" s="22">
        <v>24.1</v>
      </c>
      <c r="H31" s="20">
        <v>98</v>
      </c>
      <c r="I31" s="21">
        <v>0.02</v>
      </c>
      <c r="J31" s="19">
        <v>6</v>
      </c>
      <c r="K31" s="19">
        <v>0</v>
      </c>
      <c r="L31" s="22">
        <v>0</v>
      </c>
      <c r="M31" s="21">
        <v>38</v>
      </c>
      <c r="N31" s="19">
        <v>0</v>
      </c>
      <c r="O31" s="19">
        <v>0</v>
      </c>
      <c r="P31" s="22">
        <v>1.2</v>
      </c>
    </row>
    <row r="32" spans="1:16" ht="30" x14ac:dyDescent="0.25">
      <c r="A32" s="6" t="s">
        <v>421</v>
      </c>
      <c r="B32" s="49" t="s">
        <v>146</v>
      </c>
      <c r="C32" s="4"/>
      <c r="D32" s="5">
        <v>200</v>
      </c>
      <c r="E32" s="25">
        <v>0.2</v>
      </c>
      <c r="F32" s="23">
        <v>0.1</v>
      </c>
      <c r="G32" s="26">
        <v>24.1</v>
      </c>
      <c r="H32" s="24">
        <v>98</v>
      </c>
      <c r="I32" s="25">
        <v>0.02</v>
      </c>
      <c r="J32" s="23">
        <v>6</v>
      </c>
      <c r="K32" s="23">
        <v>0</v>
      </c>
      <c r="L32" s="26">
        <v>0</v>
      </c>
      <c r="M32" s="25">
        <v>38</v>
      </c>
      <c r="N32" s="23">
        <v>0</v>
      </c>
      <c r="O32" s="23">
        <v>0</v>
      </c>
      <c r="P32" s="26">
        <v>1.2</v>
      </c>
    </row>
    <row r="33" spans="1:16" s="33" customFormat="1" x14ac:dyDescent="0.25">
      <c r="A33" s="61"/>
      <c r="B33" s="62" t="s">
        <v>170</v>
      </c>
      <c r="C33" s="63"/>
      <c r="D33" s="64"/>
      <c r="E33" s="65"/>
      <c r="F33" s="66"/>
      <c r="G33" s="67"/>
      <c r="H33" s="68">
        <f>SUM(H21,H23,H25,H27,H29,H31)</f>
        <v>791.19545454545448</v>
      </c>
      <c r="I33" s="65"/>
      <c r="J33" s="66"/>
      <c r="K33" s="66"/>
      <c r="L33" s="67"/>
      <c r="M33" s="65"/>
      <c r="N33" s="66"/>
      <c r="O33" s="66"/>
      <c r="P33" s="67"/>
    </row>
    <row r="34" spans="1:16" s="33" customFormat="1" x14ac:dyDescent="0.25">
      <c r="A34" s="69"/>
      <c r="B34" s="70" t="s">
        <v>171</v>
      </c>
      <c r="C34" s="71"/>
      <c r="D34" s="72"/>
      <c r="E34" s="73"/>
      <c r="F34" s="74"/>
      <c r="G34" s="75"/>
      <c r="H34" s="76">
        <f>SUM(H22,H24,H26,H28,H30,H32)</f>
        <v>963.13181818181829</v>
      </c>
      <c r="I34" s="73"/>
      <c r="J34" s="74"/>
      <c r="K34" s="74"/>
      <c r="L34" s="75"/>
      <c r="M34" s="73"/>
      <c r="N34" s="74"/>
      <c r="O34" s="74"/>
      <c r="P34" s="75"/>
    </row>
    <row r="35" spans="1:16" x14ac:dyDescent="0.25">
      <c r="A35" s="6"/>
      <c r="B35" s="47" t="s">
        <v>132</v>
      </c>
      <c r="C35" s="4"/>
      <c r="D35" s="5"/>
      <c r="E35" s="25"/>
      <c r="F35" s="23"/>
      <c r="G35" s="26"/>
      <c r="H35" s="24"/>
      <c r="I35" s="25"/>
      <c r="J35" s="23"/>
      <c r="K35" s="23"/>
      <c r="L35" s="26"/>
      <c r="M35" s="25"/>
      <c r="N35" s="23"/>
      <c r="O35" s="23"/>
      <c r="P35" s="26"/>
    </row>
    <row r="36" spans="1:16" s="1" customFormat="1" x14ac:dyDescent="0.25">
      <c r="A36" s="94" t="s">
        <v>421</v>
      </c>
      <c r="B36" s="51" t="s">
        <v>445</v>
      </c>
      <c r="C36" s="95" t="s">
        <v>358</v>
      </c>
      <c r="D36" s="96"/>
      <c r="E36" s="97">
        <v>0.4</v>
      </c>
      <c r="F36" s="98">
        <v>0.4</v>
      </c>
      <c r="G36" s="99">
        <v>9.8000000000000007</v>
      </c>
      <c r="H36" s="100">
        <v>47</v>
      </c>
      <c r="I36" s="97">
        <v>0.03</v>
      </c>
      <c r="J36" s="98">
        <v>10</v>
      </c>
      <c r="K36" s="98">
        <v>0</v>
      </c>
      <c r="L36" s="99">
        <v>0.2</v>
      </c>
      <c r="M36" s="97">
        <v>16</v>
      </c>
      <c r="N36" s="98">
        <v>11</v>
      </c>
      <c r="O36" s="98">
        <v>9</v>
      </c>
      <c r="P36" s="99">
        <v>2.2000000000000002</v>
      </c>
    </row>
    <row r="37" spans="1:16" s="1" customFormat="1" x14ac:dyDescent="0.25">
      <c r="A37" s="101" t="s">
        <v>421</v>
      </c>
      <c r="B37" s="135" t="s">
        <v>445</v>
      </c>
      <c r="C37" s="102"/>
      <c r="D37" s="103" t="s">
        <v>358</v>
      </c>
      <c r="E37" s="104">
        <v>0.4</v>
      </c>
      <c r="F37" s="105">
        <v>0.4</v>
      </c>
      <c r="G37" s="106">
        <v>9.8000000000000007</v>
      </c>
      <c r="H37" s="107">
        <v>47</v>
      </c>
      <c r="I37" s="104">
        <v>0.03</v>
      </c>
      <c r="J37" s="105">
        <v>10</v>
      </c>
      <c r="K37" s="105">
        <v>0</v>
      </c>
      <c r="L37" s="106">
        <v>0.2</v>
      </c>
      <c r="M37" s="104">
        <v>16</v>
      </c>
      <c r="N37" s="105">
        <v>11</v>
      </c>
      <c r="O37" s="105">
        <v>9</v>
      </c>
      <c r="P37" s="106">
        <v>2.2000000000000002</v>
      </c>
    </row>
    <row r="38" spans="1:16" x14ac:dyDescent="0.25">
      <c r="A38" s="13" t="s">
        <v>421</v>
      </c>
      <c r="B38" s="93" t="s">
        <v>446</v>
      </c>
      <c r="C38" s="14">
        <v>50</v>
      </c>
      <c r="D38" s="15"/>
      <c r="E38" s="21">
        <v>2.95</v>
      </c>
      <c r="F38" s="19">
        <v>2.35</v>
      </c>
      <c r="G38" s="22">
        <v>37.5</v>
      </c>
      <c r="H38" s="20">
        <v>183</v>
      </c>
      <c r="I38" s="21">
        <v>0.04</v>
      </c>
      <c r="J38" s="19">
        <v>0</v>
      </c>
      <c r="K38" s="19">
        <v>0</v>
      </c>
      <c r="L38" s="22">
        <v>1.2</v>
      </c>
      <c r="M38" s="21">
        <v>5.5</v>
      </c>
      <c r="N38" s="19">
        <v>25</v>
      </c>
      <c r="O38" s="19">
        <v>4.5</v>
      </c>
      <c r="P38" s="22">
        <v>0.4</v>
      </c>
    </row>
    <row r="39" spans="1:16" x14ac:dyDescent="0.25">
      <c r="A39" s="6" t="s">
        <v>421</v>
      </c>
      <c r="B39" s="271" t="s">
        <v>446</v>
      </c>
      <c r="C39" s="4"/>
      <c r="D39" s="5">
        <v>70</v>
      </c>
      <c r="E39" s="25">
        <f>(70/50)*E38</f>
        <v>4.13</v>
      </c>
      <c r="F39" s="23">
        <f>(70/50)*F38</f>
        <v>3.29</v>
      </c>
      <c r="G39" s="23">
        <f>(70/50)*G38</f>
        <v>52.5</v>
      </c>
      <c r="H39" s="25">
        <f>(70/50)*H38</f>
        <v>256.2</v>
      </c>
      <c r="I39" s="25">
        <f>(70/50)*I38</f>
        <v>5.5999999999999994E-2</v>
      </c>
      <c r="J39" s="23">
        <f>(70/50)*J38</f>
        <v>0</v>
      </c>
      <c r="K39" s="23">
        <f>(70/50)*K38</f>
        <v>0</v>
      </c>
      <c r="L39" s="23">
        <f>(70/50)*L38</f>
        <v>1.68</v>
      </c>
      <c r="M39" s="25">
        <f>(70/50)*M38</f>
        <v>7.6999999999999993</v>
      </c>
      <c r="N39" s="23">
        <f>(70/50)*N38</f>
        <v>35</v>
      </c>
      <c r="O39" s="23">
        <f>(70/50)*O38</f>
        <v>6.3</v>
      </c>
      <c r="P39" s="23">
        <f>(70/50)*P38</f>
        <v>0.55999999999999994</v>
      </c>
    </row>
    <row r="40" spans="1:16" x14ac:dyDescent="0.25">
      <c r="A40" s="13" t="s">
        <v>421</v>
      </c>
      <c r="B40" s="48" t="s">
        <v>35</v>
      </c>
      <c r="C40" s="14">
        <v>200</v>
      </c>
      <c r="D40" s="15"/>
      <c r="E40" s="21">
        <v>5.46</v>
      </c>
      <c r="F40" s="19">
        <v>4.62</v>
      </c>
      <c r="G40" s="22">
        <v>22.8</v>
      </c>
      <c r="H40" s="20">
        <v>127.34</v>
      </c>
      <c r="I40" s="21">
        <v>0.08</v>
      </c>
      <c r="J40" s="19">
        <v>1.4</v>
      </c>
      <c r="K40" s="19">
        <v>0.04</v>
      </c>
      <c r="L40" s="22">
        <v>0</v>
      </c>
      <c r="M40" s="21">
        <v>240</v>
      </c>
      <c r="N40" s="19">
        <v>180</v>
      </c>
      <c r="O40" s="19">
        <v>28</v>
      </c>
      <c r="P40" s="22">
        <v>0.2</v>
      </c>
    </row>
    <row r="41" spans="1:16" x14ac:dyDescent="0.25">
      <c r="A41" s="16" t="s">
        <v>421</v>
      </c>
      <c r="B41" s="50" t="s">
        <v>35</v>
      </c>
      <c r="C41" s="17"/>
      <c r="D41" s="18">
        <v>200</v>
      </c>
      <c r="E41" s="29">
        <v>5.46</v>
      </c>
      <c r="F41" s="27">
        <v>4.62</v>
      </c>
      <c r="G41" s="30">
        <v>22.8</v>
      </c>
      <c r="H41" s="28">
        <v>127.34</v>
      </c>
      <c r="I41" s="29">
        <v>0.08</v>
      </c>
      <c r="J41" s="27">
        <v>1.4</v>
      </c>
      <c r="K41" s="27">
        <v>0.04</v>
      </c>
      <c r="L41" s="30">
        <v>0</v>
      </c>
      <c r="M41" s="29">
        <v>240</v>
      </c>
      <c r="N41" s="27">
        <v>180</v>
      </c>
      <c r="O41" s="27">
        <v>28</v>
      </c>
      <c r="P41" s="30">
        <v>0.2</v>
      </c>
    </row>
    <row r="42" spans="1:16" s="33" customFormat="1" x14ac:dyDescent="0.25">
      <c r="A42" s="61"/>
      <c r="B42" s="62" t="s">
        <v>170</v>
      </c>
      <c r="C42" s="63"/>
      <c r="D42" s="64"/>
      <c r="E42" s="65"/>
      <c r="F42" s="66"/>
      <c r="G42" s="67"/>
      <c r="H42" s="68">
        <f>SUM(H36,H38,H40)</f>
        <v>357.34000000000003</v>
      </c>
      <c r="I42" s="65"/>
      <c r="J42" s="66"/>
      <c r="K42" s="66"/>
      <c r="L42" s="67"/>
      <c r="M42" s="65"/>
      <c r="N42" s="66"/>
      <c r="O42" s="66"/>
      <c r="P42" s="67"/>
    </row>
    <row r="43" spans="1:16" s="33" customFormat="1" x14ac:dyDescent="0.25">
      <c r="A43" s="69"/>
      <c r="B43" s="70" t="s">
        <v>171</v>
      </c>
      <c r="C43" s="71"/>
      <c r="D43" s="72"/>
      <c r="E43" s="73"/>
      <c r="F43" s="74"/>
      <c r="G43" s="75"/>
      <c r="H43" s="76">
        <f>SUM(H37,H39,H41)</f>
        <v>430.53999999999996</v>
      </c>
      <c r="I43" s="73"/>
      <c r="J43" s="74"/>
      <c r="K43" s="74"/>
      <c r="L43" s="75"/>
      <c r="M43" s="73"/>
      <c r="N43" s="74"/>
      <c r="O43" s="74"/>
      <c r="P43" s="75"/>
    </row>
    <row r="44" spans="1:16" s="33" customFormat="1" x14ac:dyDescent="0.25">
      <c r="A44" s="77"/>
      <c r="B44" s="78" t="s">
        <v>172</v>
      </c>
      <c r="C44" s="79"/>
      <c r="D44" s="80"/>
      <c r="E44" s="81">
        <f>SUM(E18,E33,E42)</f>
        <v>30.24</v>
      </c>
      <c r="F44" s="82">
        <f>SUM(F18,F33,F42)</f>
        <v>58.829999999999991</v>
      </c>
      <c r="G44" s="83">
        <f>SUM(G18,G33,G42)</f>
        <v>109.53</v>
      </c>
      <c r="H44" s="84">
        <f>SUM(H18,H33,H42)</f>
        <v>2270.4854545454546</v>
      </c>
      <c r="I44" s="81">
        <f>SUM(I18,I33,I42)</f>
        <v>0.157</v>
      </c>
      <c r="J44" s="82">
        <f>SUM(J18,J33,J42)</f>
        <v>1.7050000000000001</v>
      </c>
      <c r="K44" s="82">
        <f>SUM(K18,K33,K42)</f>
        <v>0.2195</v>
      </c>
      <c r="L44" s="83">
        <f>SUM(L18,L33,L42)</f>
        <v>4.4650000000000007</v>
      </c>
      <c r="M44" s="81">
        <f>SUM(M18,M33,M42)</f>
        <v>415.8</v>
      </c>
      <c r="N44" s="82">
        <f>SUM(N18,N33,N42)</f>
        <v>435</v>
      </c>
      <c r="O44" s="82">
        <f>SUM(O18,O33,O42)</f>
        <v>54.35</v>
      </c>
      <c r="P44" s="83">
        <f>SUM(P18,P33,P42)</f>
        <v>2.0750000000000002</v>
      </c>
    </row>
    <row r="45" spans="1:16" s="33" customFormat="1" ht="15.75" thickBot="1" x14ac:dyDescent="0.3">
      <c r="A45" s="85"/>
      <c r="B45" s="86" t="s">
        <v>173</v>
      </c>
      <c r="C45" s="87"/>
      <c r="D45" s="88"/>
      <c r="E45" s="89">
        <f>SUM(E19,E34,E43)</f>
        <v>35.839999999999996</v>
      </c>
      <c r="F45" s="90">
        <f>SUM(F19,F34,F43)</f>
        <v>65.179999999999993</v>
      </c>
      <c r="G45" s="91">
        <f>SUM(G19,G34,G43)</f>
        <v>118.28</v>
      </c>
      <c r="H45" s="92">
        <f>SUM(H19,H34,H43)</f>
        <v>2630.1218181818185</v>
      </c>
      <c r="I45" s="89">
        <f>SUM(I19,I34,I43)</f>
        <v>0.187</v>
      </c>
      <c r="J45" s="90">
        <f>SUM(J19,J34,J43)</f>
        <v>1.8050000000000002</v>
      </c>
      <c r="K45" s="90">
        <f>SUM(K19,K34,K43)</f>
        <v>0.27450000000000002</v>
      </c>
      <c r="L45" s="91">
        <f>SUM(L19,L34,L43)</f>
        <v>5.8150000000000004</v>
      </c>
      <c r="M45" s="89">
        <f>SUM(M19,M34,M43)</f>
        <v>466.8</v>
      </c>
      <c r="N45" s="90">
        <f>SUM(N19,N34,N43)</f>
        <v>509.5</v>
      </c>
      <c r="O45" s="90">
        <f>SUM(O19,O34,O43)</f>
        <v>62.35</v>
      </c>
      <c r="P45" s="91">
        <f>SUM(P19,P34,P43)</f>
        <v>2.375</v>
      </c>
    </row>
  </sheetData>
  <mergeCells count="9">
    <mergeCell ref="A1:P1"/>
    <mergeCell ref="A2:P2"/>
    <mergeCell ref="A3:A4"/>
    <mergeCell ref="B3:B4"/>
    <mergeCell ref="C3:D3"/>
    <mergeCell ref="E3:G3"/>
    <mergeCell ref="H3:H4"/>
    <mergeCell ref="I3:L3"/>
    <mergeCell ref="M3:P3"/>
  </mergeCells>
  <pageMargins left="0.70866141732283472" right="0.31" top="0.27" bottom="0.2" header="0.31496062992125984" footer="0.2"/>
  <pageSetup paperSize="9"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B26" sqref="B26"/>
    </sheetView>
  </sheetViews>
  <sheetFormatPr defaultRowHeight="15" x14ac:dyDescent="0.25"/>
  <cols>
    <col min="5" max="5" width="16.28515625" style="2" customWidth="1"/>
  </cols>
  <sheetData>
    <row r="1" spans="1:16" x14ac:dyDescent="0.25">
      <c r="A1" t="s">
        <v>133</v>
      </c>
    </row>
    <row r="2" spans="1:16" ht="15.75" thickBot="1" x14ac:dyDescent="0.3">
      <c r="A2" t="s">
        <v>115</v>
      </c>
    </row>
    <row r="3" spans="1:16" s="3" customFormat="1" ht="30" customHeight="1" x14ac:dyDescent="0.25">
      <c r="A3" s="229"/>
      <c r="B3" s="224" t="s">
        <v>128</v>
      </c>
      <c r="C3" s="225"/>
      <c r="D3" s="226"/>
      <c r="E3" s="227" t="s">
        <v>98</v>
      </c>
      <c r="F3" s="224" t="s">
        <v>99</v>
      </c>
      <c r="G3" s="225"/>
      <c r="H3" s="225"/>
      <c r="I3" s="226"/>
      <c r="J3" s="224" t="s">
        <v>129</v>
      </c>
      <c r="K3" s="225"/>
      <c r="L3" s="225"/>
      <c r="M3" s="226"/>
      <c r="O3" s="3" t="s">
        <v>160</v>
      </c>
      <c r="P3" s="3" t="s">
        <v>161</v>
      </c>
    </row>
    <row r="4" spans="1:16" s="3" customFormat="1" ht="15.75" thickBot="1" x14ac:dyDescent="0.3">
      <c r="A4" s="230"/>
      <c r="B4" s="11" t="s">
        <v>2</v>
      </c>
      <c r="C4" s="8" t="s">
        <v>103</v>
      </c>
      <c r="D4" s="9" t="s">
        <v>104</v>
      </c>
      <c r="E4" s="228"/>
      <c r="F4" s="11" t="s">
        <v>105</v>
      </c>
      <c r="G4" s="8" t="s">
        <v>106</v>
      </c>
      <c r="H4" s="8" t="s">
        <v>107</v>
      </c>
      <c r="I4" s="9" t="s">
        <v>108</v>
      </c>
      <c r="J4" s="11" t="s">
        <v>109</v>
      </c>
      <c r="K4" s="8" t="s">
        <v>110</v>
      </c>
      <c r="L4" s="8" t="s">
        <v>130</v>
      </c>
      <c r="M4" s="9" t="s">
        <v>112</v>
      </c>
      <c r="N4" s="3" t="s">
        <v>157</v>
      </c>
      <c r="O4" s="3">
        <v>534.6</v>
      </c>
      <c r="P4" s="3">
        <v>619.20000000000005</v>
      </c>
    </row>
    <row r="5" spans="1:16" x14ac:dyDescent="0.25">
      <c r="A5" s="7" t="s">
        <v>116</v>
      </c>
      <c r="B5" s="114">
        <f>'день 1'!E46</f>
        <v>65.366666666666674</v>
      </c>
      <c r="C5" s="114">
        <f>'день 1'!F46</f>
        <v>72.16</v>
      </c>
      <c r="D5" s="114">
        <f>'день 1'!G46</f>
        <v>187.91333333333333</v>
      </c>
      <c r="E5" s="114">
        <f>'день 1'!H46</f>
        <v>1786.1833333333334</v>
      </c>
      <c r="F5" s="114">
        <f>'день 1'!I46</f>
        <v>2.6040000000000001</v>
      </c>
      <c r="G5" s="114">
        <f>'день 1'!J46</f>
        <v>73.375</v>
      </c>
      <c r="H5" s="114">
        <f>'день 1'!K46</f>
        <v>0.33366666666666672</v>
      </c>
      <c r="I5" s="114">
        <f>'день 1'!L46</f>
        <v>17.733333333333331</v>
      </c>
      <c r="J5" s="114">
        <f>'день 1'!M46</f>
        <v>555.63333333333333</v>
      </c>
      <c r="K5" s="114">
        <f>'день 1'!N46</f>
        <v>1034.0666666666666</v>
      </c>
      <c r="L5" s="114">
        <f>'день 1'!O46</f>
        <v>243.08333333333334</v>
      </c>
      <c r="M5" s="114">
        <f>'день 1'!P46</f>
        <v>20.004999999999999</v>
      </c>
      <c r="N5" t="s">
        <v>158</v>
      </c>
      <c r="O5">
        <v>748.5</v>
      </c>
      <c r="P5">
        <v>866.9</v>
      </c>
    </row>
    <row r="6" spans="1:16" x14ac:dyDescent="0.25">
      <c r="A6" s="6" t="s">
        <v>117</v>
      </c>
      <c r="B6" s="114">
        <f>'день 2'!E44</f>
        <v>21.18</v>
      </c>
      <c r="C6" s="114">
        <f>'день 2'!F44</f>
        <v>139.90000000000003</v>
      </c>
      <c r="D6" s="114">
        <f>'день 2'!G44</f>
        <v>117.9</v>
      </c>
      <c r="E6" s="114">
        <f>'день 2'!H44</f>
        <v>2254.5</v>
      </c>
      <c r="F6" s="114">
        <f>'день 2'!I44</f>
        <v>0.129</v>
      </c>
      <c r="G6" s="114">
        <f>'день 2'!J44</f>
        <v>2.9450000000000003</v>
      </c>
      <c r="H6" s="114">
        <f>'день 2'!K44</f>
        <v>0.19850000000000001</v>
      </c>
      <c r="I6" s="114">
        <f>'день 2'!L44</f>
        <v>0.55499999999999994</v>
      </c>
      <c r="J6" s="114">
        <f>'день 2'!M44</f>
        <v>407.4</v>
      </c>
      <c r="K6" s="114">
        <f>'день 2'!N44</f>
        <v>363.3</v>
      </c>
      <c r="L6" s="114">
        <f>'день 2'!O44</f>
        <v>61.35</v>
      </c>
      <c r="M6" s="114">
        <f>'день 2'!P44</f>
        <v>1.5750000000000002</v>
      </c>
      <c r="N6" t="s">
        <v>159</v>
      </c>
      <c r="O6">
        <v>320.8</v>
      </c>
      <c r="P6">
        <v>371.5</v>
      </c>
    </row>
    <row r="7" spans="1:16" x14ac:dyDescent="0.25">
      <c r="A7" s="6" t="s">
        <v>118</v>
      </c>
      <c r="B7" s="114">
        <f>'день 3'!E44</f>
        <v>6.2844999999999995</v>
      </c>
      <c r="C7" s="114">
        <f>'день 3'!F44</f>
        <v>7.4413499999999999</v>
      </c>
      <c r="D7" s="114">
        <f>'день 3'!G44</f>
        <v>45.982849999999999</v>
      </c>
      <c r="E7" s="114">
        <f>'день 3'!H44</f>
        <v>1521.3715000000002</v>
      </c>
      <c r="F7" s="114">
        <f>'день 3'!I44</f>
        <v>8.7804999999999994E-2</v>
      </c>
      <c r="G7" s="114">
        <f>'день 3'!J44</f>
        <v>4.1765499999999998</v>
      </c>
      <c r="H7" s="114">
        <f>'день 3'!K44</f>
        <v>5.1869999999999999E-2</v>
      </c>
      <c r="I7" s="114">
        <f>'день 3'!L44</f>
        <v>0.51870000000000005</v>
      </c>
      <c r="J7" s="114">
        <f>'день 3'!M44</f>
        <v>146.66799999999998</v>
      </c>
      <c r="K7" s="114">
        <f>'день 3'!N44</f>
        <v>124.89699999999999</v>
      </c>
      <c r="L7" s="114">
        <f>'день 3'!O44</f>
        <v>22.1495</v>
      </c>
      <c r="M7" s="114">
        <f>'день 3'!P44</f>
        <v>1.3789000000000002</v>
      </c>
      <c r="N7" t="s">
        <v>126</v>
      </c>
      <c r="O7">
        <v>1603.9</v>
      </c>
      <c r="P7">
        <v>1857.6</v>
      </c>
    </row>
    <row r="8" spans="1:16" x14ac:dyDescent="0.25">
      <c r="A8" s="6" t="s">
        <v>119</v>
      </c>
      <c r="B8" s="114">
        <f>'день 4'!E46</f>
        <v>27.79</v>
      </c>
      <c r="C8" s="114">
        <f>'день 4'!F46</f>
        <v>45.03</v>
      </c>
      <c r="D8" s="114">
        <f>'день 4'!G46</f>
        <v>32.28</v>
      </c>
      <c r="E8" s="114">
        <f>'день 4'!H46</f>
        <v>1790.9900000000002</v>
      </c>
      <c r="F8" s="114">
        <f>'день 4'!I46</f>
        <v>0.21307692307692305</v>
      </c>
      <c r="G8" s="114">
        <f>'день 4'!J46</f>
        <v>9.0153846153846153</v>
      </c>
      <c r="H8" s="114">
        <f>'день 4'!K46</f>
        <v>0.5</v>
      </c>
      <c r="I8" s="114">
        <f>'день 4'!L46</f>
        <v>5.9230769230769234</v>
      </c>
      <c r="J8" s="114">
        <f>'день 4'!M46</f>
        <v>504.07692307692304</v>
      </c>
      <c r="K8" s="114">
        <f>'день 4'!N46</f>
        <v>560.69230769230762</v>
      </c>
      <c r="L8" s="114">
        <f>'день 4'!O46</f>
        <v>64.615384615384613</v>
      </c>
      <c r="M8" s="114">
        <f>'день 4'!P46</f>
        <v>4.1769230769230763</v>
      </c>
    </row>
    <row r="9" spans="1:16" x14ac:dyDescent="0.25">
      <c r="A9" s="6" t="s">
        <v>120</v>
      </c>
      <c r="B9" s="114">
        <f>'день 5 '!E46</f>
        <v>36.457142857142856</v>
      </c>
      <c r="C9" s="114">
        <f>'день 5 '!F46</f>
        <v>27.951428571428572</v>
      </c>
      <c r="D9" s="114">
        <f>'день 5 '!G46</f>
        <v>53.679999999999993</v>
      </c>
      <c r="E9" s="114">
        <f>'день 5 '!H46</f>
        <v>1817.5214285714285</v>
      </c>
      <c r="F9" s="114">
        <f>'день 5 '!I46</f>
        <v>0.19914285714285715</v>
      </c>
      <c r="G9" s="114">
        <f>'день 5 '!J46</f>
        <v>11.642857142857144</v>
      </c>
      <c r="H9" s="114">
        <f>'день 5 '!K46</f>
        <v>0.29142857142857143</v>
      </c>
      <c r="I9" s="114">
        <f>'день 5 '!L46</f>
        <v>1.4971428571428571</v>
      </c>
      <c r="J9" s="114">
        <f>'день 5 '!M46</f>
        <v>333.08571428571429</v>
      </c>
      <c r="K9" s="114">
        <f>'день 5 '!N46</f>
        <v>499.14285714285717</v>
      </c>
      <c r="L9" s="114">
        <f>'день 5 '!O46</f>
        <v>76.028571428571439</v>
      </c>
      <c r="M9" s="114">
        <f>'день 5 '!P46</f>
        <v>3.4971428571428573</v>
      </c>
    </row>
    <row r="10" spans="1:16" x14ac:dyDescent="0.25">
      <c r="A10" s="6" t="s">
        <v>121</v>
      </c>
      <c r="B10" s="114">
        <f>'день 6'!E44</f>
        <v>16.048181818181821</v>
      </c>
      <c r="C10" s="114">
        <f>'день 6'!F44</f>
        <v>45.040909090909089</v>
      </c>
      <c r="D10" s="114">
        <f>'день 6'!G44</f>
        <v>132.43272727272728</v>
      </c>
      <c r="E10" s="114">
        <f>'день 6'!H44</f>
        <v>2281.0502164502163</v>
      </c>
      <c r="F10" s="114">
        <f>'день 6'!I44</f>
        <v>0.20545454545454545</v>
      </c>
      <c r="G10" s="114">
        <f>'день 6'!J44</f>
        <v>1.3636363636363638</v>
      </c>
      <c r="H10" s="114">
        <f>'день 6'!K44</f>
        <v>2.7272727272727271E-2</v>
      </c>
      <c r="I10" s="114">
        <f>'день 6'!L44</f>
        <v>4.9090909090909092</v>
      </c>
      <c r="J10" s="114">
        <f>'день 6'!M44</f>
        <v>125.85</v>
      </c>
      <c r="K10" s="114">
        <f>'день 6'!N44</f>
        <v>164.93181818181819</v>
      </c>
      <c r="L10" s="114">
        <f>'день 6'!O44</f>
        <v>31.586363636363636</v>
      </c>
      <c r="M10" s="114">
        <f>'день 6'!P44</f>
        <v>3.7909090909090906</v>
      </c>
    </row>
    <row r="11" spans="1:16" x14ac:dyDescent="0.25">
      <c r="A11" s="6" t="s">
        <v>122</v>
      </c>
      <c r="B11" s="114">
        <f>'день 7'!E45</f>
        <v>21.12</v>
      </c>
      <c r="C11" s="114">
        <f>'день 7'!F45</f>
        <v>21.559999999999995</v>
      </c>
      <c r="D11" s="114">
        <f>'день 7'!G45</f>
        <v>59.679999999999993</v>
      </c>
      <c r="E11" s="114">
        <f>'день 7'!H45</f>
        <v>1684.9954545454545</v>
      </c>
      <c r="F11" s="114">
        <f>'день 7'!I45</f>
        <v>0.36</v>
      </c>
      <c r="G11" s="114">
        <f>'день 7'!J45</f>
        <v>27.66</v>
      </c>
      <c r="H11" s="114">
        <f>'день 7'!K45</f>
        <v>0.20399999999999999</v>
      </c>
      <c r="I11" s="114">
        <f>'день 7'!L45</f>
        <v>1.8199999999999998</v>
      </c>
      <c r="J11" s="114">
        <f>'день 7'!M45</f>
        <v>307.60000000000002</v>
      </c>
      <c r="K11" s="114">
        <f>'день 7'!N45</f>
        <v>428.8</v>
      </c>
      <c r="L11" s="114">
        <f>'день 7'!O45</f>
        <v>99.600000000000009</v>
      </c>
      <c r="M11" s="114">
        <f>'день 7'!P45</f>
        <v>8.26</v>
      </c>
    </row>
    <row r="12" spans="1:16" x14ac:dyDescent="0.25">
      <c r="A12" s="6" t="s">
        <v>123</v>
      </c>
      <c r="B12" s="115">
        <f>'день 8'!E44</f>
        <v>34.239999999999995</v>
      </c>
      <c r="C12" s="115">
        <f>'день 8'!F44</f>
        <v>52.829999999999991</v>
      </c>
      <c r="D12" s="115">
        <f>'день 8'!G44</f>
        <v>105.53</v>
      </c>
      <c r="E12" s="115">
        <f>'день 8'!H44</f>
        <v>2272.9025000000001</v>
      </c>
      <c r="F12" s="115">
        <f>'день 8'!I44</f>
        <v>0.157</v>
      </c>
      <c r="G12" s="115">
        <f>'день 8'!J44</f>
        <v>1.7050000000000001</v>
      </c>
      <c r="H12" s="115">
        <f>'день 8'!K44</f>
        <v>0.2195</v>
      </c>
      <c r="I12" s="115">
        <f>'день 8'!L44</f>
        <v>4.4650000000000007</v>
      </c>
      <c r="J12" s="115">
        <f>'день 8'!M44</f>
        <v>415.8</v>
      </c>
      <c r="K12" s="115">
        <f>'день 8'!N44</f>
        <v>435</v>
      </c>
      <c r="L12" s="115">
        <f>'день 8'!O44</f>
        <v>54.35</v>
      </c>
      <c r="M12" s="115">
        <f>'день 8'!P44</f>
        <v>2.0750000000000002</v>
      </c>
    </row>
    <row r="13" spans="1:16" x14ac:dyDescent="0.25">
      <c r="A13" s="6" t="s">
        <v>124</v>
      </c>
      <c r="B13" s="115">
        <f>'день 9'!E44</f>
        <v>25.820000000000004</v>
      </c>
      <c r="C13" s="115">
        <f>'день 9'!F44</f>
        <v>61.34</v>
      </c>
      <c r="D13" s="115">
        <f>'день 9'!G44</f>
        <v>133.79999999999998</v>
      </c>
      <c r="E13" s="115">
        <f>'день 9'!H44</f>
        <v>2390.2600000000002</v>
      </c>
      <c r="F13" s="115">
        <f>'день 9'!I44</f>
        <v>0.1</v>
      </c>
      <c r="G13" s="115">
        <f>'день 9'!J44</f>
        <v>33.46</v>
      </c>
      <c r="H13" s="115">
        <f>'день 9'!K44</f>
        <v>0.12</v>
      </c>
      <c r="I13" s="115">
        <f>'день 9'!L44</f>
        <v>0.4</v>
      </c>
      <c r="J13" s="115">
        <f>'день 9'!M44</f>
        <v>73.14</v>
      </c>
      <c r="K13" s="115">
        <f>'день 9'!N44</f>
        <v>21</v>
      </c>
      <c r="L13" s="115">
        <f>'день 9'!O44</f>
        <v>5</v>
      </c>
      <c r="M13" s="115">
        <f>'день 9'!P44</f>
        <v>1.92</v>
      </c>
    </row>
    <row r="14" spans="1:16" x14ac:dyDescent="0.25">
      <c r="A14" s="6" t="s">
        <v>125</v>
      </c>
      <c r="B14" s="115">
        <f>'день 10'!E44</f>
        <v>16.810000000000002</v>
      </c>
      <c r="C14" s="115">
        <f>'день 10'!F44</f>
        <v>60.669999999999995</v>
      </c>
      <c r="D14" s="115">
        <f>'день 10'!G44</f>
        <v>108.60000000000001</v>
      </c>
      <c r="E14" s="115">
        <f>'день 10'!H44</f>
        <v>2236.2999999999997</v>
      </c>
      <c r="F14" s="115">
        <f>'день 10'!I44</f>
        <v>0.25</v>
      </c>
      <c r="G14" s="115">
        <f>'день 10'!J44</f>
        <v>2.8200000000000003</v>
      </c>
      <c r="H14" s="115">
        <f>'день 10'!K44</f>
        <v>0.22900000000000001</v>
      </c>
      <c r="I14" s="115">
        <f>'день 10'!L44</f>
        <v>1.3000000000000003</v>
      </c>
      <c r="J14" s="115">
        <f>'день 10'!M44</f>
        <v>467.8</v>
      </c>
      <c r="K14" s="115">
        <f>'день 10'!N44</f>
        <v>468.5</v>
      </c>
      <c r="L14" s="115">
        <f>'день 10'!O44</f>
        <v>99</v>
      </c>
      <c r="M14" s="115">
        <f>'день 10'!P44</f>
        <v>2.52</v>
      </c>
    </row>
    <row r="15" spans="1:16" s="33" customFormat="1" x14ac:dyDescent="0.25">
      <c r="A15" s="32" t="s">
        <v>126</v>
      </c>
      <c r="B15" s="116">
        <f>SUM(B5:B14)</f>
        <v>271.11649134199138</v>
      </c>
      <c r="C15" s="117">
        <f t="shared" ref="C15:M15" si="0">SUM(C5:C14)</f>
        <v>533.92368766233767</v>
      </c>
      <c r="D15" s="118">
        <f t="shared" si="0"/>
        <v>977.79891060606053</v>
      </c>
      <c r="E15" s="119">
        <f t="shared" si="0"/>
        <v>20036.074432900434</v>
      </c>
      <c r="F15" s="116">
        <f t="shared" si="0"/>
        <v>4.3054793256743258</v>
      </c>
      <c r="G15" s="117">
        <f t="shared" si="0"/>
        <v>168.16342812187813</v>
      </c>
      <c r="H15" s="117">
        <f t="shared" si="0"/>
        <v>2.1752379653679652</v>
      </c>
      <c r="I15" s="118">
        <f t="shared" si="0"/>
        <v>39.121344022644017</v>
      </c>
      <c r="J15" s="116">
        <f t="shared" si="0"/>
        <v>3337.0539706959707</v>
      </c>
      <c r="K15" s="117">
        <f t="shared" si="0"/>
        <v>4100.3306496836503</v>
      </c>
      <c r="L15" s="117">
        <f t="shared" si="0"/>
        <v>756.76315301365298</v>
      </c>
      <c r="M15" s="118">
        <f t="shared" si="0"/>
        <v>49.198875024975031</v>
      </c>
    </row>
    <row r="16" spans="1:16" s="33" customFormat="1" ht="15.75" thickBot="1" x14ac:dyDescent="0.3">
      <c r="A16" s="34" t="s">
        <v>127</v>
      </c>
      <c r="B16" s="120">
        <f>AVERAGE(B5,B6,B7,B8,B9,B10,B11,B12,B13,B14)</f>
        <v>27.111649134199137</v>
      </c>
      <c r="C16" s="121">
        <f t="shared" ref="C16:M16" si="1">AVERAGE(C5,C6,C7,C8,C9,C10,C11,C12,C13,C14)</f>
        <v>53.392368766233766</v>
      </c>
      <c r="D16" s="122">
        <f t="shared" si="1"/>
        <v>97.779891060606047</v>
      </c>
      <c r="E16" s="123">
        <f t="shared" si="1"/>
        <v>2003.6074432900434</v>
      </c>
      <c r="F16" s="120">
        <f t="shared" si="1"/>
        <v>0.43054793256743257</v>
      </c>
      <c r="G16" s="121">
        <f t="shared" si="1"/>
        <v>16.816342812187813</v>
      </c>
      <c r="H16" s="121">
        <f t="shared" si="1"/>
        <v>0.21752379653679652</v>
      </c>
      <c r="I16" s="122">
        <f t="shared" si="1"/>
        <v>3.9121344022644018</v>
      </c>
      <c r="J16" s="120">
        <f t="shared" si="1"/>
        <v>333.7053970695971</v>
      </c>
      <c r="K16" s="121">
        <f t="shared" si="1"/>
        <v>410.03306496836501</v>
      </c>
      <c r="L16" s="121">
        <f t="shared" si="1"/>
        <v>75.676315301365292</v>
      </c>
      <c r="M16" s="122">
        <f t="shared" si="1"/>
        <v>4.9198875024975033</v>
      </c>
    </row>
    <row r="20" spans="1:16" x14ac:dyDescent="0.25">
      <c r="A20" t="s">
        <v>133</v>
      </c>
    </row>
    <row r="21" spans="1:16" ht="15.75" thickBot="1" x14ac:dyDescent="0.3">
      <c r="A21" t="s">
        <v>134</v>
      </c>
    </row>
    <row r="22" spans="1:16" x14ac:dyDescent="0.25">
      <c r="A22" s="229"/>
      <c r="B22" s="225" t="s">
        <v>128</v>
      </c>
      <c r="C22" s="225"/>
      <c r="D22" s="231"/>
      <c r="E22" s="227" t="s">
        <v>98</v>
      </c>
      <c r="F22" s="224" t="s">
        <v>99</v>
      </c>
      <c r="G22" s="225"/>
      <c r="H22" s="225"/>
      <c r="I22" s="226"/>
      <c r="J22" s="224" t="s">
        <v>129</v>
      </c>
      <c r="K22" s="225"/>
      <c r="L22" s="225"/>
      <c r="M22" s="226"/>
      <c r="O22" s="3" t="s">
        <v>160</v>
      </c>
      <c r="P22" s="3" t="s">
        <v>161</v>
      </c>
    </row>
    <row r="23" spans="1:16" ht="15.75" customHeight="1" thickBot="1" x14ac:dyDescent="0.3">
      <c r="A23" s="230"/>
      <c r="B23" s="8" t="s">
        <v>2</v>
      </c>
      <c r="C23" s="8" t="s">
        <v>103</v>
      </c>
      <c r="D23" s="10" t="s">
        <v>104</v>
      </c>
      <c r="E23" s="228"/>
      <c r="F23" s="11" t="s">
        <v>105</v>
      </c>
      <c r="G23" s="8" t="s">
        <v>106</v>
      </c>
      <c r="H23" s="8" t="s">
        <v>107</v>
      </c>
      <c r="I23" s="9" t="s">
        <v>108</v>
      </c>
      <c r="J23" s="11" t="s">
        <v>109</v>
      </c>
      <c r="K23" s="8" t="s">
        <v>110</v>
      </c>
      <c r="L23" s="8" t="s">
        <v>130</v>
      </c>
      <c r="M23" s="9" t="s">
        <v>112</v>
      </c>
      <c r="N23" s="3" t="s">
        <v>157</v>
      </c>
      <c r="O23" s="3">
        <v>624.1</v>
      </c>
      <c r="P23" s="3">
        <v>714</v>
      </c>
    </row>
    <row r="24" spans="1:16" ht="16.5" customHeight="1" x14ac:dyDescent="0.25">
      <c r="A24" s="7" t="s">
        <v>116</v>
      </c>
      <c r="B24" s="31">
        <f>'день 1'!E47</f>
        <v>77.15666666666668</v>
      </c>
      <c r="C24" s="31">
        <f>'день 1'!F47</f>
        <v>92.326666666666668</v>
      </c>
      <c r="D24" s="31">
        <f>'день 1'!G47</f>
        <v>219.99333333333331</v>
      </c>
      <c r="E24" s="31">
        <f>'день 1'!H47</f>
        <v>2143.6999999999998</v>
      </c>
      <c r="F24" s="31">
        <f>'день 1'!I47</f>
        <v>3.0086666666666666</v>
      </c>
      <c r="G24" s="31">
        <f>'день 1'!J47</f>
        <v>89.28</v>
      </c>
      <c r="H24" s="31">
        <f>'день 1'!K47</f>
        <v>0.39766666666666667</v>
      </c>
      <c r="I24" s="31">
        <f>'день 1'!L47</f>
        <v>33.076666666666661</v>
      </c>
      <c r="J24" s="31">
        <f>'день 1'!M47</f>
        <v>667.0333333333333</v>
      </c>
      <c r="K24" s="31">
        <f>'день 1'!N47</f>
        <v>1233.3666666666666</v>
      </c>
      <c r="L24" s="31">
        <f>'день 1'!O47</f>
        <v>286.5333333333333</v>
      </c>
      <c r="M24" s="31">
        <f>'день 1'!P47</f>
        <v>50.167333333333332</v>
      </c>
      <c r="N24" t="s">
        <v>158</v>
      </c>
      <c r="O24">
        <v>873.8</v>
      </c>
      <c r="P24">
        <v>999.6</v>
      </c>
    </row>
    <row r="25" spans="1:16" x14ac:dyDescent="0.25">
      <c r="A25" s="6" t="s">
        <v>117</v>
      </c>
      <c r="B25" s="45">
        <f>'день 2'!E45</f>
        <v>22.565000000000001</v>
      </c>
      <c r="C25" s="45">
        <f>'день 2'!F45</f>
        <v>161.45000000000002</v>
      </c>
      <c r="D25" s="45">
        <f>'день 2'!G45</f>
        <v>126</v>
      </c>
      <c r="E25" s="45">
        <f>'день 2'!H45</f>
        <v>2581.3599999999997</v>
      </c>
      <c r="F25" s="45">
        <f>'день 2'!I45</f>
        <v>0.14500000000000002</v>
      </c>
      <c r="G25" s="45">
        <f>'день 2'!J45</f>
        <v>3.33</v>
      </c>
      <c r="H25" s="45">
        <f>'день 2'!K45</f>
        <v>0.21199999999999999</v>
      </c>
      <c r="I25" s="45">
        <f>'день 2'!L45</f>
        <v>0.6</v>
      </c>
      <c r="J25" s="45">
        <f>'день 2'!M45</f>
        <v>443.25</v>
      </c>
      <c r="K25" s="45">
        <f>'день 2'!N45</f>
        <v>401.25</v>
      </c>
      <c r="L25" s="45">
        <f>'день 2'!O45</f>
        <v>69.25</v>
      </c>
      <c r="M25" s="45">
        <f>'день 2'!P45</f>
        <v>1.6850000000000001</v>
      </c>
      <c r="N25" t="s">
        <v>159</v>
      </c>
      <c r="O25">
        <v>374.5</v>
      </c>
      <c r="P25">
        <v>428.4</v>
      </c>
    </row>
    <row r="26" spans="1:16" x14ac:dyDescent="0.25">
      <c r="A26" s="6" t="s">
        <v>118</v>
      </c>
      <c r="B26" s="45">
        <f>'день 3'!E45</f>
        <v>8.9306249999999991</v>
      </c>
      <c r="C26" s="45">
        <f>'день 3'!F45</f>
        <v>9.3016874999999999</v>
      </c>
      <c r="D26" s="45">
        <f>'день 3'!G45</f>
        <v>53.678562499999998</v>
      </c>
      <c r="E26" s="45">
        <f>'день 3'!H45</f>
        <v>1747.5168749999998</v>
      </c>
      <c r="F26" s="45">
        <f>'день 3'!I45</f>
        <v>0.10725625</v>
      </c>
      <c r="G26" s="45">
        <f>'день 3'!J45</f>
        <v>4.5206874999999993</v>
      </c>
      <c r="H26" s="45">
        <f>'день 3'!K45</f>
        <v>6.4837499999999992E-2</v>
      </c>
      <c r="I26" s="45">
        <f>'день 3'!L45</f>
        <v>0.64837500000000003</v>
      </c>
      <c r="J26" s="45">
        <f>'день 3'!M45</f>
        <v>179.78499999999997</v>
      </c>
      <c r="K26" s="45">
        <f>'день 3'!N45</f>
        <v>239.12124999999997</v>
      </c>
      <c r="L26" s="45">
        <f>'день 3'!O45</f>
        <v>76.686875000000001</v>
      </c>
      <c r="M26" s="45">
        <f>'день 3'!P45</f>
        <v>2.2986250000000004</v>
      </c>
      <c r="N26" t="s">
        <v>126</v>
      </c>
      <c r="O26">
        <v>1872.4</v>
      </c>
      <c r="P26">
        <v>2142</v>
      </c>
    </row>
    <row r="27" spans="1:16" x14ac:dyDescent="0.25">
      <c r="A27" s="6" t="s">
        <v>119</v>
      </c>
      <c r="B27" s="45">
        <f>'день 4'!E47</f>
        <v>32.1</v>
      </c>
      <c r="C27" s="45">
        <f>'день 4'!F47</f>
        <v>51.72</v>
      </c>
      <c r="D27" s="45">
        <f>'день 4'!G47</f>
        <v>33.43</v>
      </c>
      <c r="E27" s="45">
        <f>'день 4'!H47</f>
        <v>2049.9299999999998</v>
      </c>
      <c r="F27" s="45">
        <f>'день 4'!I47</f>
        <v>0.25384615384615383</v>
      </c>
      <c r="G27" s="45">
        <f>'день 4'!J47</f>
        <v>12.66923076923077</v>
      </c>
      <c r="H27" s="45">
        <f>'день 4'!K47</f>
        <v>0.6</v>
      </c>
      <c r="I27" s="45">
        <f>'день 4'!L47</f>
        <v>8.453846153846154</v>
      </c>
      <c r="J27" s="45">
        <f>'день 4'!M47</f>
        <v>559.84615384615381</v>
      </c>
      <c r="K27" s="45">
        <f>'день 4'!N47</f>
        <v>653.11538461538453</v>
      </c>
      <c r="L27" s="45">
        <f>'день 4'!O47</f>
        <v>77.269230769230774</v>
      </c>
      <c r="M27" s="45">
        <f>'день 4'!P47</f>
        <v>5.2461538461538453</v>
      </c>
    </row>
    <row r="28" spans="1:16" x14ac:dyDescent="0.25">
      <c r="A28" s="6" t="s">
        <v>120</v>
      </c>
      <c r="B28" s="45">
        <f>'день 5 '!E47</f>
        <v>39.285714285714285</v>
      </c>
      <c r="C28" s="45">
        <f>'день 5 '!F47</f>
        <v>30.103809523809524</v>
      </c>
      <c r="D28" s="45">
        <f>'день 5 '!G47</f>
        <v>56.413333333333327</v>
      </c>
      <c r="E28" s="45">
        <f>'день 5 '!H47</f>
        <v>2023.6404761904762</v>
      </c>
      <c r="F28" s="45">
        <f>'день 5 '!I47</f>
        <v>0.20771428571428571</v>
      </c>
      <c r="G28" s="45">
        <f>'день 5 '!J47</f>
        <v>11.680952380952382</v>
      </c>
      <c r="H28" s="45">
        <f>'день 5 '!K47</f>
        <v>0.31047619047619046</v>
      </c>
      <c r="I28" s="45">
        <f>'день 5 '!L47</f>
        <v>1.5923809523809525</v>
      </c>
      <c r="J28" s="45">
        <f>'день 5 '!M47</f>
        <v>350.89523809523808</v>
      </c>
      <c r="K28" s="45">
        <f>'день 5 '!N47</f>
        <v>527.71428571428578</v>
      </c>
      <c r="L28" s="45">
        <f>'день 5 '!O47</f>
        <v>79.076190476190476</v>
      </c>
      <c r="M28" s="45">
        <f>'день 5 '!P47</f>
        <v>3.5923809523809522</v>
      </c>
    </row>
    <row r="29" spans="1:16" x14ac:dyDescent="0.25">
      <c r="A29" s="6" t="s">
        <v>121</v>
      </c>
      <c r="B29" s="45">
        <f>'день 6'!E45</f>
        <v>19.654242424242426</v>
      </c>
      <c r="C29" s="45">
        <f>'день 6'!F45</f>
        <v>48.737878787878785</v>
      </c>
      <c r="D29" s="45">
        <f>'день 6'!G45</f>
        <v>154.19030303030303</v>
      </c>
      <c r="E29" s="45">
        <f>'день 6'!H45</f>
        <v>2551.3587012987014</v>
      </c>
      <c r="F29" s="45">
        <f>'день 6'!I45</f>
        <v>0.25393939393939391</v>
      </c>
      <c r="G29" s="45">
        <f>'день 6'!J45</f>
        <v>1.8181818181818183</v>
      </c>
      <c r="H29" s="45">
        <f>'день 6'!K45</f>
        <v>3.6363636363636362E-2</v>
      </c>
      <c r="I29" s="45">
        <f>'день 6'!L45</f>
        <v>6.5454545454545459</v>
      </c>
      <c r="J29" s="45">
        <f>'день 6'!M45</f>
        <v>162.51666666666665</v>
      </c>
      <c r="K29" s="45">
        <f>'день 6'!N45</f>
        <v>200.99242424242425</v>
      </c>
      <c r="L29" s="45">
        <f>'день 6'!O45</f>
        <v>39.465151515151518</v>
      </c>
      <c r="M29" s="45">
        <f>'день 6'!P45</f>
        <v>4.1545454545454543</v>
      </c>
    </row>
    <row r="30" spans="1:16" x14ac:dyDescent="0.25">
      <c r="A30" s="6" t="s">
        <v>122</v>
      </c>
      <c r="B30" s="45">
        <f>'день 7'!E46</f>
        <v>23.3</v>
      </c>
      <c r="C30" s="45">
        <f>'день 7'!F46</f>
        <v>24.774999999999999</v>
      </c>
      <c r="D30" s="45">
        <f>'день 7'!G46</f>
        <v>68.959999999999994</v>
      </c>
      <c r="E30" s="45">
        <f>'день 7'!H46</f>
        <v>1986.8818181818183</v>
      </c>
      <c r="F30" s="45">
        <f>'день 7'!I46</f>
        <v>0.40649999999999997</v>
      </c>
      <c r="G30" s="45">
        <f>'день 7'!J46</f>
        <v>28</v>
      </c>
      <c r="H30" s="45">
        <f>'день 7'!K46</f>
        <v>0.22500000000000001</v>
      </c>
      <c r="I30" s="45">
        <f>'день 7'!L46</f>
        <v>1.88</v>
      </c>
      <c r="J30" s="45">
        <f>'день 7'!M46</f>
        <v>342.1</v>
      </c>
      <c r="K30" s="45">
        <f>'день 7'!N46</f>
        <v>481.25</v>
      </c>
      <c r="L30" s="45">
        <f>'день 7'!O46</f>
        <v>113.45</v>
      </c>
      <c r="M30" s="45">
        <f>'день 7'!P46</f>
        <v>8.625</v>
      </c>
    </row>
    <row r="31" spans="1:16" x14ac:dyDescent="0.25">
      <c r="A31" s="6" t="s">
        <v>123</v>
      </c>
      <c r="B31" s="45">
        <f>'день 8'!E45</f>
        <v>39.839999999999996</v>
      </c>
      <c r="C31" s="45">
        <f>'день 8'!F45</f>
        <v>59.179999999999993</v>
      </c>
      <c r="D31" s="45">
        <f>'день 8'!G45</f>
        <v>114.28</v>
      </c>
      <c r="E31" s="45">
        <f>'день 8'!H45</f>
        <v>2538.165</v>
      </c>
      <c r="F31" s="45">
        <f>'день 8'!I45</f>
        <v>0.187</v>
      </c>
      <c r="G31" s="45">
        <f>'день 8'!J45</f>
        <v>1.8050000000000002</v>
      </c>
      <c r="H31" s="45">
        <f>'день 8'!K45</f>
        <v>0.27450000000000002</v>
      </c>
      <c r="I31" s="45">
        <f>'день 8'!L45</f>
        <v>5.8150000000000004</v>
      </c>
      <c r="J31" s="45">
        <f>'день 8'!M45</f>
        <v>466.8</v>
      </c>
      <c r="K31" s="45">
        <f>'день 8'!N45</f>
        <v>509.5</v>
      </c>
      <c r="L31" s="45">
        <f>'день 8'!O45</f>
        <v>62.35</v>
      </c>
      <c r="M31" s="45">
        <f>'день 8'!P45</f>
        <v>2.375</v>
      </c>
    </row>
    <row r="32" spans="1:16" x14ac:dyDescent="0.25">
      <c r="A32" s="6" t="s">
        <v>124</v>
      </c>
      <c r="B32" s="45">
        <f>'день 9'!E45</f>
        <v>30.100000000000005</v>
      </c>
      <c r="C32" s="45">
        <f>'день 9'!F45</f>
        <v>64</v>
      </c>
      <c r="D32" s="45">
        <f>'день 9'!G45</f>
        <v>147.69999999999999</v>
      </c>
      <c r="E32" s="45">
        <f>'день 9'!H45</f>
        <v>2609.4250000000002</v>
      </c>
      <c r="F32" s="45">
        <f>'день 9'!I45</f>
        <v>0.12000000000000001</v>
      </c>
      <c r="G32" s="45">
        <f>'день 9'!J45</f>
        <v>41.125</v>
      </c>
      <c r="H32" s="45">
        <f>'день 9'!K45</f>
        <v>0.12</v>
      </c>
      <c r="I32" s="45">
        <f>'день 9'!L45</f>
        <v>0.4</v>
      </c>
      <c r="J32" s="45">
        <f>'день 9'!M45</f>
        <v>86.375</v>
      </c>
      <c r="K32" s="45">
        <f>'день 9'!N45</f>
        <v>21</v>
      </c>
      <c r="L32" s="45">
        <f>'день 9'!O45</f>
        <v>5</v>
      </c>
      <c r="M32" s="45">
        <f>'день 9'!P45</f>
        <v>2.2250000000000001</v>
      </c>
    </row>
    <row r="33" spans="1:13" x14ac:dyDescent="0.25">
      <c r="A33" s="6" t="s">
        <v>125</v>
      </c>
      <c r="B33" s="45">
        <f>'день 10'!E45</f>
        <v>18.950000000000003</v>
      </c>
      <c r="C33" s="45">
        <f>'день 10'!F45</f>
        <v>64.2</v>
      </c>
      <c r="D33" s="45">
        <f>'день 10'!G45</f>
        <v>116.48</v>
      </c>
      <c r="E33" s="45">
        <f>'день 10'!H45</f>
        <v>2510.1333333333332</v>
      </c>
      <c r="F33" s="45">
        <f>'день 10'!I45</f>
        <v>0.29499999999999998</v>
      </c>
      <c r="G33" s="45">
        <f>'день 10'!J45</f>
        <v>3.1749999999999998</v>
      </c>
      <c r="H33" s="45">
        <f>'день 10'!K45</f>
        <v>0.249</v>
      </c>
      <c r="I33" s="45">
        <f>'день 10'!L45</f>
        <v>1.5</v>
      </c>
      <c r="J33" s="45">
        <f>'день 10'!M45</f>
        <v>506.45</v>
      </c>
      <c r="K33" s="45">
        <f>'день 10'!N45</f>
        <v>528.9</v>
      </c>
      <c r="L33" s="45">
        <f>'день 10'!O45</f>
        <v>116.75</v>
      </c>
      <c r="M33" s="45">
        <f>'день 10'!P45</f>
        <v>2.9449999999999998</v>
      </c>
    </row>
    <row r="34" spans="1:13" s="33" customFormat="1" x14ac:dyDescent="0.25">
      <c r="A34" s="32" t="s">
        <v>126</v>
      </c>
      <c r="B34" s="35">
        <f t="shared" ref="B34:M34" si="2">SUM(B24:B33)</f>
        <v>311.88224837662341</v>
      </c>
      <c r="C34" s="35">
        <f t="shared" si="2"/>
        <v>605.79504247835507</v>
      </c>
      <c r="D34" s="36">
        <f t="shared" si="2"/>
        <v>1091.1255321969697</v>
      </c>
      <c r="E34" s="37">
        <f t="shared" si="2"/>
        <v>22742.11120400433</v>
      </c>
      <c r="F34" s="38">
        <f t="shared" si="2"/>
        <v>4.9849227501665005</v>
      </c>
      <c r="G34" s="35">
        <f t="shared" si="2"/>
        <v>197.40405246836497</v>
      </c>
      <c r="H34" s="35">
        <f t="shared" si="2"/>
        <v>2.4898439935064935</v>
      </c>
      <c r="I34" s="39">
        <f t="shared" si="2"/>
        <v>60.511723318348317</v>
      </c>
      <c r="J34" s="38">
        <f t="shared" si="2"/>
        <v>3765.051391941392</v>
      </c>
      <c r="K34" s="35">
        <f t="shared" si="2"/>
        <v>4796.2100112387607</v>
      </c>
      <c r="L34" s="35">
        <f t="shared" si="2"/>
        <v>925.83078109390613</v>
      </c>
      <c r="M34" s="39">
        <f t="shared" si="2"/>
        <v>83.314038586413574</v>
      </c>
    </row>
    <row r="35" spans="1:13" s="33" customFormat="1" ht="15.75" thickBot="1" x14ac:dyDescent="0.3">
      <c r="A35" s="34" t="s">
        <v>127</v>
      </c>
      <c r="B35" s="40">
        <f>AVERAGE(B24,B25,B26,B27,B28,B29,B30,B31,B32,B33)</f>
        <v>31.188224837662339</v>
      </c>
      <c r="C35" s="40">
        <f t="shared" ref="C35:M35" si="3">AVERAGE(C24,C25,C26,C27,C28,C29,C30,C31,C32,C33)</f>
        <v>60.579504247835509</v>
      </c>
      <c r="D35" s="41">
        <f t="shared" si="3"/>
        <v>109.11255321969698</v>
      </c>
      <c r="E35" s="42">
        <f t="shared" si="3"/>
        <v>2274.2111204004332</v>
      </c>
      <c r="F35" s="43">
        <f t="shared" si="3"/>
        <v>0.49849227501665005</v>
      </c>
      <c r="G35" s="40">
        <f t="shared" si="3"/>
        <v>19.740405246836495</v>
      </c>
      <c r="H35" s="40">
        <f t="shared" si="3"/>
        <v>0.24898439935064937</v>
      </c>
      <c r="I35" s="44">
        <f t="shared" si="3"/>
        <v>6.0511723318348318</v>
      </c>
      <c r="J35" s="43">
        <f t="shared" si="3"/>
        <v>376.50513919413919</v>
      </c>
      <c r="K35" s="40">
        <f t="shared" si="3"/>
        <v>479.62100112387606</v>
      </c>
      <c r="L35" s="40">
        <f t="shared" si="3"/>
        <v>92.583078109390613</v>
      </c>
      <c r="M35" s="44">
        <f t="shared" si="3"/>
        <v>8.331403858641357</v>
      </c>
    </row>
    <row r="36" spans="1:13" x14ac:dyDescent="0.25">
      <c r="B36" s="46"/>
    </row>
  </sheetData>
  <mergeCells count="10">
    <mergeCell ref="A22:A23"/>
    <mergeCell ref="B22:D22"/>
    <mergeCell ref="E22:E23"/>
    <mergeCell ref="F22:I22"/>
    <mergeCell ref="J22:M22"/>
    <mergeCell ref="B3:D3"/>
    <mergeCell ref="E3:E4"/>
    <mergeCell ref="F3:I3"/>
    <mergeCell ref="J3:M3"/>
    <mergeCell ref="A3:A4"/>
  </mergeCells>
  <pageMargins left="0.70866141732283472" right="0.70866141732283472" top="0.47244094488188981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workbookViewId="0">
      <selection activeCell="A43" sqref="A43"/>
    </sheetView>
  </sheetViews>
  <sheetFormatPr defaultRowHeight="15" x14ac:dyDescent="0.25"/>
  <cols>
    <col min="1" max="1" width="6.42578125" customWidth="1"/>
    <col min="2" max="2" width="40.140625" style="3" customWidth="1"/>
    <col min="5" max="5" width="9.140625" customWidth="1"/>
    <col min="8" max="8" width="10" customWidth="1"/>
  </cols>
  <sheetData>
    <row r="1" spans="1:16" x14ac:dyDescent="0.25">
      <c r="A1" s="232" t="s">
        <v>175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</row>
    <row r="2" spans="1:16" ht="15.75" thickBot="1" x14ac:dyDescent="0.3">
      <c r="A2" s="234" t="s">
        <v>330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</row>
    <row r="3" spans="1:16" x14ac:dyDescent="0.25">
      <c r="A3" s="235" t="s">
        <v>113</v>
      </c>
      <c r="B3" s="235" t="s">
        <v>95</v>
      </c>
      <c r="C3" s="237" t="s">
        <v>96</v>
      </c>
      <c r="D3" s="238"/>
      <c r="E3" s="239" t="s">
        <v>97</v>
      </c>
      <c r="F3" s="240"/>
      <c r="G3" s="241"/>
      <c r="H3" s="242" t="s">
        <v>98</v>
      </c>
      <c r="I3" s="244" t="s">
        <v>99</v>
      </c>
      <c r="J3" s="245"/>
      <c r="K3" s="245"/>
      <c r="L3" s="246"/>
      <c r="M3" s="239" t="s">
        <v>100</v>
      </c>
      <c r="N3" s="240"/>
      <c r="O3" s="240"/>
      <c r="P3" s="241"/>
    </row>
    <row r="4" spans="1:16" ht="26.25" x14ac:dyDescent="0.25">
      <c r="A4" s="236"/>
      <c r="B4" s="236"/>
      <c r="C4" s="53" t="s">
        <v>101</v>
      </c>
      <c r="D4" s="54" t="s">
        <v>102</v>
      </c>
      <c r="E4" s="55" t="s">
        <v>2</v>
      </c>
      <c r="F4" s="56" t="s">
        <v>103</v>
      </c>
      <c r="G4" s="57" t="s">
        <v>104</v>
      </c>
      <c r="H4" s="243"/>
      <c r="I4" s="58" t="s">
        <v>105</v>
      </c>
      <c r="J4" s="59" t="s">
        <v>106</v>
      </c>
      <c r="K4" s="59" t="s">
        <v>107</v>
      </c>
      <c r="L4" s="60" t="s">
        <v>108</v>
      </c>
      <c r="M4" s="55" t="s">
        <v>109</v>
      </c>
      <c r="N4" s="56" t="s">
        <v>110</v>
      </c>
      <c r="O4" s="56" t="s">
        <v>111</v>
      </c>
      <c r="P4" s="57" t="s">
        <v>112</v>
      </c>
    </row>
    <row r="5" spans="1:16" x14ac:dyDescent="0.25">
      <c r="A5" s="6"/>
      <c r="B5" s="47" t="s">
        <v>114</v>
      </c>
      <c r="C5" s="4"/>
      <c r="D5" s="5"/>
      <c r="E5" s="25"/>
      <c r="F5" s="23"/>
      <c r="G5" s="26"/>
      <c r="H5" s="24"/>
      <c r="I5" s="25"/>
      <c r="J5" s="23"/>
      <c r="K5" s="23"/>
      <c r="L5" s="26"/>
      <c r="M5" s="25"/>
      <c r="N5" s="23"/>
      <c r="O5" s="23"/>
      <c r="P5" s="26"/>
    </row>
    <row r="6" spans="1:16" x14ac:dyDescent="0.25">
      <c r="A6" s="13" t="s">
        <v>368</v>
      </c>
      <c r="B6" s="51" t="s">
        <v>90</v>
      </c>
      <c r="C6" s="14">
        <v>60</v>
      </c>
      <c r="D6" s="15"/>
      <c r="E6" s="21">
        <v>0.66</v>
      </c>
      <c r="F6" s="19">
        <v>6.06</v>
      </c>
      <c r="G6" s="22">
        <v>1.86</v>
      </c>
      <c r="H6" s="20">
        <v>64.8</v>
      </c>
      <c r="I6" s="21">
        <v>6.0000000000000001E-3</v>
      </c>
      <c r="J6" s="19">
        <v>9.9</v>
      </c>
      <c r="K6" s="19">
        <v>0</v>
      </c>
      <c r="L6" s="22">
        <v>2.6999999999999997</v>
      </c>
      <c r="M6" s="21">
        <v>21</v>
      </c>
      <c r="N6" s="19">
        <v>24</v>
      </c>
      <c r="O6" s="19">
        <v>7.1999999999999993</v>
      </c>
      <c r="P6" s="22">
        <v>0.54</v>
      </c>
    </row>
    <row r="7" spans="1:16" x14ac:dyDescent="0.25">
      <c r="A7" s="6" t="s">
        <v>368</v>
      </c>
      <c r="B7" s="52" t="s">
        <v>90</v>
      </c>
      <c r="C7" s="4"/>
      <c r="D7" s="5">
        <v>100</v>
      </c>
      <c r="E7" s="25">
        <v>1.1000000000000001</v>
      </c>
      <c r="F7" s="23">
        <v>10.1</v>
      </c>
      <c r="G7" s="26">
        <v>3.1</v>
      </c>
      <c r="H7" s="25">
        <v>108</v>
      </c>
      <c r="I7" s="25">
        <v>0.01</v>
      </c>
      <c r="J7" s="23">
        <v>16.5</v>
      </c>
      <c r="K7" s="23">
        <v>0</v>
      </c>
      <c r="L7" s="26">
        <v>4.5</v>
      </c>
      <c r="M7" s="25">
        <v>35</v>
      </c>
      <c r="N7" s="23">
        <v>40</v>
      </c>
      <c r="O7" s="23">
        <v>12</v>
      </c>
      <c r="P7" s="23">
        <v>0.90000000000000013</v>
      </c>
    </row>
    <row r="8" spans="1:16" x14ac:dyDescent="0.25">
      <c r="A8" s="13" t="s">
        <v>413</v>
      </c>
      <c r="B8" s="48" t="s">
        <v>1</v>
      </c>
      <c r="C8" s="14">
        <v>150</v>
      </c>
      <c r="D8" s="15"/>
      <c r="E8" s="21">
        <f>(150/200)*E9</f>
        <v>23.6</v>
      </c>
      <c r="F8" s="19">
        <f t="shared" ref="F8:P8" si="0">(150/200)*F9</f>
        <v>21.8</v>
      </c>
      <c r="G8" s="22">
        <f t="shared" si="0"/>
        <v>30.1</v>
      </c>
      <c r="H8" s="21">
        <f t="shared" si="0"/>
        <v>411</v>
      </c>
      <c r="I8" s="21">
        <f t="shared" si="0"/>
        <v>7.9999999999999988E-2</v>
      </c>
      <c r="J8" s="19">
        <f t="shared" si="0"/>
        <v>0.3</v>
      </c>
      <c r="K8" s="19">
        <f t="shared" si="0"/>
        <v>0.14000000000000001</v>
      </c>
      <c r="L8" s="22">
        <f t="shared" si="0"/>
        <v>0.8</v>
      </c>
      <c r="M8" s="21">
        <f t="shared" si="0"/>
        <v>202</v>
      </c>
      <c r="N8" s="19">
        <f t="shared" si="0"/>
        <v>305</v>
      </c>
      <c r="O8" s="19">
        <f t="shared" si="0"/>
        <v>30.999999999999996</v>
      </c>
      <c r="P8" s="19">
        <f t="shared" si="0"/>
        <v>1</v>
      </c>
    </row>
    <row r="9" spans="1:16" x14ac:dyDescent="0.25">
      <c r="A9" s="6" t="s">
        <v>413</v>
      </c>
      <c r="B9" s="49" t="s">
        <v>1</v>
      </c>
      <c r="C9" s="4"/>
      <c r="D9" s="5">
        <v>200</v>
      </c>
      <c r="E9" s="25">
        <v>31.466666666666669</v>
      </c>
      <c r="F9" s="23">
        <v>29.066666666666666</v>
      </c>
      <c r="G9" s="26">
        <v>40.133333333333333</v>
      </c>
      <c r="H9" s="24">
        <v>548</v>
      </c>
      <c r="I9" s="25">
        <v>0.10666666666666666</v>
      </c>
      <c r="J9" s="23">
        <v>0.39999999999999997</v>
      </c>
      <c r="K9" s="23">
        <v>0.18666666666666668</v>
      </c>
      <c r="L9" s="26">
        <v>1.0666666666666667</v>
      </c>
      <c r="M9" s="25">
        <v>269.33333333333331</v>
      </c>
      <c r="N9" s="23">
        <v>406.66666666666663</v>
      </c>
      <c r="O9" s="23">
        <v>41.333333333333329</v>
      </c>
      <c r="P9" s="26">
        <v>1.3333333333333333</v>
      </c>
    </row>
    <row r="10" spans="1:16" x14ac:dyDescent="0.25">
      <c r="A10" s="13" t="s">
        <v>421</v>
      </c>
      <c r="B10" s="48" t="s">
        <v>8</v>
      </c>
      <c r="C10" s="14">
        <v>20</v>
      </c>
      <c r="D10" s="15"/>
      <c r="E10" s="21">
        <v>1.5</v>
      </c>
      <c r="F10" s="19">
        <v>0.57999999999999996</v>
      </c>
      <c r="G10" s="22">
        <v>1.28</v>
      </c>
      <c r="H10" s="20">
        <v>53</v>
      </c>
      <c r="I10" s="21">
        <v>2.2000000000000002E-2</v>
      </c>
      <c r="J10" s="19"/>
      <c r="K10" s="19"/>
      <c r="L10" s="22">
        <v>0.34</v>
      </c>
      <c r="M10" s="21">
        <v>3.8000000000000003</v>
      </c>
      <c r="N10" s="19">
        <v>13</v>
      </c>
      <c r="O10" s="19">
        <v>2.6</v>
      </c>
      <c r="P10" s="22">
        <v>0.24</v>
      </c>
    </row>
    <row r="11" spans="1:16" x14ac:dyDescent="0.25">
      <c r="A11" s="6" t="s">
        <v>421</v>
      </c>
      <c r="B11" s="49" t="s">
        <v>8</v>
      </c>
      <c r="C11" s="4"/>
      <c r="D11" s="5">
        <v>20</v>
      </c>
      <c r="E11" s="25">
        <v>1.5</v>
      </c>
      <c r="F11" s="23">
        <v>0.57999999999999996</v>
      </c>
      <c r="G11" s="26">
        <v>1.28</v>
      </c>
      <c r="H11" s="24">
        <v>53</v>
      </c>
      <c r="I11" s="25">
        <v>2.2000000000000002E-2</v>
      </c>
      <c r="J11" s="23"/>
      <c r="K11" s="23"/>
      <c r="L11" s="26">
        <v>0.34</v>
      </c>
      <c r="M11" s="25">
        <v>3.8000000000000003</v>
      </c>
      <c r="N11" s="23">
        <v>13</v>
      </c>
      <c r="O11" s="23">
        <v>2.6</v>
      </c>
      <c r="P11" s="26">
        <v>0.24</v>
      </c>
    </row>
    <row r="12" spans="1:16" x14ac:dyDescent="0.25">
      <c r="A12" s="13"/>
      <c r="B12" s="48"/>
      <c r="C12" s="14"/>
      <c r="D12" s="15"/>
      <c r="E12" s="21"/>
      <c r="F12" s="19"/>
      <c r="G12" s="22"/>
      <c r="H12" s="20"/>
      <c r="I12" s="21"/>
      <c r="J12" s="19"/>
      <c r="K12" s="19"/>
      <c r="L12" s="22"/>
      <c r="M12" s="21"/>
      <c r="N12" s="19"/>
      <c r="O12" s="19"/>
      <c r="P12" s="22"/>
    </row>
    <row r="13" spans="1:16" x14ac:dyDescent="0.25">
      <c r="A13" s="6"/>
      <c r="B13" s="50"/>
      <c r="C13" s="4"/>
      <c r="D13" s="5"/>
      <c r="E13" s="29"/>
      <c r="F13" s="27"/>
      <c r="G13" s="30"/>
      <c r="H13" s="24"/>
      <c r="I13" s="25"/>
      <c r="J13" s="23"/>
      <c r="K13" s="23"/>
      <c r="L13" s="26"/>
      <c r="M13" s="25"/>
      <c r="N13" s="23"/>
      <c r="O13" s="23"/>
      <c r="P13" s="26"/>
    </row>
    <row r="14" spans="1:16" x14ac:dyDescent="0.25">
      <c r="A14" s="13"/>
      <c r="B14" s="48"/>
      <c r="C14" s="14"/>
      <c r="D14" s="15"/>
      <c r="E14" s="21"/>
      <c r="F14" s="19"/>
      <c r="G14" s="22"/>
      <c r="H14" s="20"/>
      <c r="I14" s="21"/>
      <c r="J14" s="19"/>
      <c r="K14" s="19"/>
      <c r="L14" s="22"/>
      <c r="M14" s="21"/>
      <c r="N14" s="19"/>
      <c r="O14" s="19"/>
      <c r="P14" s="22"/>
    </row>
    <row r="15" spans="1:16" s="12" customFormat="1" x14ac:dyDescent="0.25">
      <c r="A15" s="16"/>
      <c r="B15" s="50"/>
      <c r="C15" s="17"/>
      <c r="D15" s="18"/>
      <c r="E15" s="29"/>
      <c r="F15" s="27"/>
      <c r="G15" s="30"/>
      <c r="H15" s="28"/>
      <c r="I15" s="29"/>
      <c r="J15" s="27"/>
      <c r="K15" s="27"/>
      <c r="L15" s="30"/>
      <c r="M15" s="29"/>
      <c r="N15" s="27"/>
      <c r="O15" s="27"/>
      <c r="P15" s="30"/>
    </row>
    <row r="16" spans="1:16" ht="15.75" customHeight="1" x14ac:dyDescent="0.25">
      <c r="A16" s="13" t="s">
        <v>369</v>
      </c>
      <c r="B16" s="48" t="s">
        <v>167</v>
      </c>
      <c r="C16" s="14">
        <v>200</v>
      </c>
      <c r="D16" s="15"/>
      <c r="E16" s="21">
        <v>3.2</v>
      </c>
      <c r="F16" s="19">
        <v>2.7</v>
      </c>
      <c r="G16" s="22">
        <v>15.9</v>
      </c>
      <c r="H16" s="20">
        <v>79</v>
      </c>
      <c r="I16" s="21">
        <v>0.04</v>
      </c>
      <c r="J16" s="19">
        <v>1.3</v>
      </c>
      <c r="K16" s="19">
        <v>0.02</v>
      </c>
      <c r="L16" s="22">
        <v>0</v>
      </c>
      <c r="M16" s="21">
        <v>126</v>
      </c>
      <c r="N16" s="19">
        <v>90</v>
      </c>
      <c r="O16" s="19">
        <v>14</v>
      </c>
      <c r="P16" s="22">
        <v>0.1</v>
      </c>
    </row>
    <row r="17" spans="1:16" x14ac:dyDescent="0.25">
      <c r="A17" s="6" t="s">
        <v>369</v>
      </c>
      <c r="B17" s="49" t="s">
        <v>167</v>
      </c>
      <c r="C17" s="4"/>
      <c r="D17" s="5">
        <v>200</v>
      </c>
      <c r="E17" s="25">
        <v>3.2</v>
      </c>
      <c r="F17" s="23">
        <v>2.7</v>
      </c>
      <c r="G17" s="26">
        <v>15.9</v>
      </c>
      <c r="H17" s="24">
        <v>79</v>
      </c>
      <c r="I17" s="25">
        <v>0.04</v>
      </c>
      <c r="J17" s="23">
        <v>1.3</v>
      </c>
      <c r="K17" s="23">
        <v>0.02</v>
      </c>
      <c r="L17" s="26">
        <v>0</v>
      </c>
      <c r="M17" s="25">
        <v>126</v>
      </c>
      <c r="N17" s="23">
        <v>90</v>
      </c>
      <c r="O17" s="23">
        <v>14</v>
      </c>
      <c r="P17" s="26">
        <v>0.1</v>
      </c>
    </row>
    <row r="18" spans="1:16" s="33" customFormat="1" x14ac:dyDescent="0.25">
      <c r="A18" s="61"/>
      <c r="B18" s="62" t="s">
        <v>170</v>
      </c>
      <c r="C18" s="63"/>
      <c r="D18" s="64"/>
      <c r="E18" s="65">
        <f t="shared" ref="E18:P18" si="1">SUM(E6,E8,E10,E12,E14,E16)</f>
        <v>28.96</v>
      </c>
      <c r="F18" s="66">
        <f t="shared" si="1"/>
        <v>31.139999999999997</v>
      </c>
      <c r="G18" s="67">
        <f t="shared" si="1"/>
        <v>49.14</v>
      </c>
      <c r="H18" s="68">
        <f t="shared" si="1"/>
        <v>607.79999999999995</v>
      </c>
      <c r="I18" s="65">
        <f t="shared" si="1"/>
        <v>0.14799999999999999</v>
      </c>
      <c r="J18" s="66">
        <f t="shared" si="1"/>
        <v>11.500000000000002</v>
      </c>
      <c r="K18" s="66">
        <f t="shared" si="1"/>
        <v>0.16</v>
      </c>
      <c r="L18" s="67">
        <f t="shared" si="1"/>
        <v>3.84</v>
      </c>
      <c r="M18" s="65">
        <f t="shared" si="1"/>
        <v>352.8</v>
      </c>
      <c r="N18" s="66">
        <f t="shared" si="1"/>
        <v>432</v>
      </c>
      <c r="O18" s="66">
        <f t="shared" si="1"/>
        <v>54.8</v>
      </c>
      <c r="P18" s="67">
        <f t="shared" si="1"/>
        <v>1.8800000000000001</v>
      </c>
    </row>
    <row r="19" spans="1:16" s="33" customFormat="1" x14ac:dyDescent="0.25">
      <c r="A19" s="69"/>
      <c r="B19" s="70" t="s">
        <v>171</v>
      </c>
      <c r="C19" s="71"/>
      <c r="D19" s="72"/>
      <c r="E19" s="73">
        <f t="shared" ref="E19:P19" si="2">SUM(E7,E9,E11,E13,E15,E17)</f>
        <v>37.266666666666673</v>
      </c>
      <c r="F19" s="74">
        <f t="shared" si="2"/>
        <v>42.446666666666665</v>
      </c>
      <c r="G19" s="75">
        <f t="shared" si="2"/>
        <v>60.413333333333334</v>
      </c>
      <c r="H19" s="76">
        <f t="shared" si="2"/>
        <v>788</v>
      </c>
      <c r="I19" s="73">
        <f t="shared" si="2"/>
        <v>0.17866666666666667</v>
      </c>
      <c r="J19" s="74">
        <f t="shared" si="2"/>
        <v>18.2</v>
      </c>
      <c r="K19" s="74">
        <f t="shared" si="2"/>
        <v>0.20666666666666667</v>
      </c>
      <c r="L19" s="75">
        <f t="shared" si="2"/>
        <v>5.9066666666666663</v>
      </c>
      <c r="M19" s="73">
        <f t="shared" si="2"/>
        <v>434.13333333333333</v>
      </c>
      <c r="N19" s="74">
        <f t="shared" si="2"/>
        <v>549.66666666666663</v>
      </c>
      <c r="O19" s="74">
        <f t="shared" si="2"/>
        <v>69.933333333333337</v>
      </c>
      <c r="P19" s="75">
        <f t="shared" si="2"/>
        <v>2.5733333333333337</v>
      </c>
    </row>
    <row r="20" spans="1:16" x14ac:dyDescent="0.25">
      <c r="A20" s="6"/>
      <c r="B20" s="47" t="s">
        <v>131</v>
      </c>
      <c r="C20" s="4"/>
      <c r="D20" s="5"/>
      <c r="E20" s="25"/>
      <c r="F20" s="23"/>
      <c r="G20" s="26"/>
      <c r="H20" s="24"/>
      <c r="I20" s="25"/>
      <c r="J20" s="23"/>
      <c r="K20" s="23"/>
      <c r="L20" s="26"/>
      <c r="M20" s="25"/>
      <c r="N20" s="23"/>
      <c r="O20" s="23"/>
      <c r="P20" s="26"/>
    </row>
    <row r="21" spans="1:16" ht="18.75" customHeight="1" x14ac:dyDescent="0.25">
      <c r="A21" s="210" t="s">
        <v>370</v>
      </c>
      <c r="B21" s="211" t="s">
        <v>371</v>
      </c>
      <c r="C21" s="212">
        <v>100</v>
      </c>
      <c r="D21" s="213"/>
      <c r="E21" s="214">
        <v>0.8</v>
      </c>
      <c r="F21" s="215">
        <v>10.1</v>
      </c>
      <c r="G21" s="216">
        <v>2.1</v>
      </c>
      <c r="H21" s="217">
        <v>102</v>
      </c>
      <c r="I21" s="214">
        <v>0.02</v>
      </c>
      <c r="J21" s="215">
        <v>7</v>
      </c>
      <c r="K21" s="215">
        <v>0</v>
      </c>
      <c r="L21" s="216">
        <v>4.5999999999999996</v>
      </c>
      <c r="M21" s="214">
        <v>30</v>
      </c>
      <c r="N21" s="215">
        <v>31</v>
      </c>
      <c r="O21" s="215">
        <v>13</v>
      </c>
      <c r="P21" s="216">
        <v>0.6</v>
      </c>
    </row>
    <row r="22" spans="1:16" ht="15.75" customHeight="1" x14ac:dyDescent="0.25">
      <c r="A22" s="218" t="s">
        <v>370</v>
      </c>
      <c r="B22" s="219" t="s">
        <v>371</v>
      </c>
      <c r="C22" s="220"/>
      <c r="D22" s="221">
        <v>150</v>
      </c>
      <c r="E22" s="222">
        <f>(150/100)*E21</f>
        <v>1.2000000000000002</v>
      </c>
      <c r="F22" s="223">
        <f t="shared" ref="F22:P22" si="3">(150/100)*F21</f>
        <v>15.149999999999999</v>
      </c>
      <c r="G22" s="223">
        <f t="shared" si="3"/>
        <v>3.1500000000000004</v>
      </c>
      <c r="H22" s="222">
        <f t="shared" si="3"/>
        <v>153</v>
      </c>
      <c r="I22" s="222">
        <f t="shared" si="3"/>
        <v>0.03</v>
      </c>
      <c r="J22" s="223">
        <f t="shared" si="3"/>
        <v>10.5</v>
      </c>
      <c r="K22" s="223">
        <f t="shared" si="3"/>
        <v>0</v>
      </c>
      <c r="L22" s="223">
        <f t="shared" si="3"/>
        <v>6.8999999999999995</v>
      </c>
      <c r="M22" s="222">
        <f t="shared" si="3"/>
        <v>45</v>
      </c>
      <c r="N22" s="223">
        <f t="shared" si="3"/>
        <v>46.5</v>
      </c>
      <c r="O22" s="223">
        <f t="shared" si="3"/>
        <v>19.5</v>
      </c>
      <c r="P22" s="223">
        <f t="shared" si="3"/>
        <v>0.89999999999999991</v>
      </c>
    </row>
    <row r="23" spans="1:16" ht="15.75" customHeight="1" x14ac:dyDescent="0.25">
      <c r="A23" s="13" t="s">
        <v>372</v>
      </c>
      <c r="B23" s="48" t="s">
        <v>154</v>
      </c>
      <c r="C23" s="14">
        <v>250</v>
      </c>
      <c r="D23" s="15"/>
      <c r="E23" s="21">
        <v>2.0499999999999998</v>
      </c>
      <c r="F23" s="19">
        <v>5.25</v>
      </c>
      <c r="G23" s="22">
        <v>16.25</v>
      </c>
      <c r="H23" s="20">
        <v>121.25</v>
      </c>
      <c r="I23" s="21">
        <v>0.09</v>
      </c>
      <c r="J23" s="19">
        <v>7.6749999999999998</v>
      </c>
      <c r="K23" s="19">
        <v>0</v>
      </c>
      <c r="L23" s="22">
        <v>2.35</v>
      </c>
      <c r="M23" s="21">
        <v>15.5</v>
      </c>
      <c r="N23" s="19">
        <v>63</v>
      </c>
      <c r="O23" s="19">
        <v>26.25</v>
      </c>
      <c r="P23" s="22">
        <v>0.92500000000000004</v>
      </c>
    </row>
    <row r="24" spans="1:16" ht="16.5" customHeight="1" x14ac:dyDescent="0.25">
      <c r="A24" s="6" t="s">
        <v>372</v>
      </c>
      <c r="B24" s="49" t="s">
        <v>154</v>
      </c>
      <c r="C24" s="4"/>
      <c r="D24" s="5">
        <v>300</v>
      </c>
      <c r="E24" s="25">
        <f>(300/250)*E23</f>
        <v>2.4599999999999995</v>
      </c>
      <c r="F24" s="23">
        <f t="shared" ref="F24:P24" si="4">(300/250)*F23</f>
        <v>6.3</v>
      </c>
      <c r="G24" s="23">
        <f t="shared" si="4"/>
        <v>19.5</v>
      </c>
      <c r="H24" s="25">
        <f t="shared" si="4"/>
        <v>145.5</v>
      </c>
      <c r="I24" s="25">
        <f t="shared" si="4"/>
        <v>0.108</v>
      </c>
      <c r="J24" s="23">
        <f t="shared" si="4"/>
        <v>9.2099999999999991</v>
      </c>
      <c r="K24" s="23">
        <f t="shared" si="4"/>
        <v>0</v>
      </c>
      <c r="L24" s="23">
        <f t="shared" si="4"/>
        <v>2.82</v>
      </c>
      <c r="M24" s="25">
        <f t="shared" si="4"/>
        <v>18.599999999999998</v>
      </c>
      <c r="N24" s="23">
        <f t="shared" si="4"/>
        <v>75.599999999999994</v>
      </c>
      <c r="O24" s="23">
        <f t="shared" si="4"/>
        <v>31.5</v>
      </c>
      <c r="P24" s="23">
        <f t="shared" si="4"/>
        <v>1.1100000000000001</v>
      </c>
    </row>
    <row r="25" spans="1:16" ht="15.75" customHeight="1" x14ac:dyDescent="0.25">
      <c r="A25" s="13" t="s">
        <v>374</v>
      </c>
      <c r="B25" s="48" t="s">
        <v>373</v>
      </c>
      <c r="C25" s="14">
        <v>120</v>
      </c>
      <c r="D25" s="15"/>
      <c r="E25" s="21">
        <v>19.079999999999998</v>
      </c>
      <c r="F25" s="19">
        <v>9.4</v>
      </c>
      <c r="G25" s="22">
        <v>3.8</v>
      </c>
      <c r="H25" s="20">
        <v>176.4</v>
      </c>
      <c r="I25" s="21">
        <v>0.10799999999999998</v>
      </c>
      <c r="J25" s="19">
        <v>0.6</v>
      </c>
      <c r="K25" s="19">
        <v>7.1999999999999995E-2</v>
      </c>
      <c r="L25" s="22">
        <v>4.919999999999999</v>
      </c>
      <c r="M25" s="21">
        <v>48</v>
      </c>
      <c r="N25" s="19">
        <v>243.6</v>
      </c>
      <c r="O25" s="19">
        <v>30</v>
      </c>
      <c r="P25" s="22">
        <v>12</v>
      </c>
    </row>
    <row r="26" spans="1:16" ht="14.25" customHeight="1" x14ac:dyDescent="0.25">
      <c r="A26" s="6" t="s">
        <v>397</v>
      </c>
      <c r="B26" s="49" t="s">
        <v>149</v>
      </c>
      <c r="C26" s="4"/>
      <c r="D26" s="5">
        <v>120</v>
      </c>
      <c r="E26" s="25">
        <v>19.079999999999998</v>
      </c>
      <c r="F26" s="23">
        <v>9.4</v>
      </c>
      <c r="G26" s="26">
        <v>3.8</v>
      </c>
      <c r="H26" s="24">
        <v>176.4</v>
      </c>
      <c r="I26" s="25">
        <v>0.10799999999999998</v>
      </c>
      <c r="J26" s="23">
        <v>0.6</v>
      </c>
      <c r="K26" s="23">
        <v>7.1999999999999995E-2</v>
      </c>
      <c r="L26" s="26">
        <v>4.919999999999999</v>
      </c>
      <c r="M26" s="25">
        <v>48</v>
      </c>
      <c r="N26" s="23">
        <v>243.6</v>
      </c>
      <c r="O26" s="23">
        <v>30</v>
      </c>
      <c r="P26" s="26">
        <v>12</v>
      </c>
    </row>
    <row r="27" spans="1:16" x14ac:dyDescent="0.25">
      <c r="A27" s="13" t="s">
        <v>375</v>
      </c>
      <c r="B27" s="48" t="s">
        <v>61</v>
      </c>
      <c r="C27" s="14">
        <v>200</v>
      </c>
      <c r="D27" s="15"/>
      <c r="E27" s="21">
        <v>3.8</v>
      </c>
      <c r="F27" s="19">
        <v>9.8000000000000007</v>
      </c>
      <c r="G27" s="22">
        <v>25.4</v>
      </c>
      <c r="H27" s="20">
        <v>204</v>
      </c>
      <c r="I27" s="21">
        <v>2</v>
      </c>
      <c r="J27" s="19">
        <v>27.8</v>
      </c>
      <c r="K27" s="19">
        <v>0.06</v>
      </c>
      <c r="L27" s="22">
        <v>0.2</v>
      </c>
      <c r="M27" s="21">
        <v>22</v>
      </c>
      <c r="N27" s="19">
        <v>104</v>
      </c>
      <c r="O27" s="19">
        <v>40</v>
      </c>
      <c r="P27" s="22">
        <v>0.16</v>
      </c>
    </row>
    <row r="28" spans="1:16" x14ac:dyDescent="0.25">
      <c r="A28" s="6" t="s">
        <v>375</v>
      </c>
      <c r="B28" s="49" t="s">
        <v>61</v>
      </c>
      <c r="C28" s="4"/>
      <c r="D28" s="5">
        <v>230</v>
      </c>
      <c r="E28" s="25">
        <v>4.3699999999999992</v>
      </c>
      <c r="F28" s="23">
        <v>11.27</v>
      </c>
      <c r="G28" s="26">
        <v>29.209999999999997</v>
      </c>
      <c r="H28" s="24">
        <v>234.6</v>
      </c>
      <c r="I28" s="25">
        <v>2.2999999999999998</v>
      </c>
      <c r="J28" s="23">
        <v>31.97</v>
      </c>
      <c r="K28" s="23">
        <v>6.8999999999999992E-2</v>
      </c>
      <c r="L28" s="26">
        <v>0.22999999999999998</v>
      </c>
      <c r="M28" s="25">
        <v>25.299999999999997</v>
      </c>
      <c r="N28" s="23">
        <v>119.6</v>
      </c>
      <c r="O28" s="23">
        <v>46</v>
      </c>
      <c r="P28" s="26">
        <v>0.184</v>
      </c>
    </row>
    <row r="29" spans="1:16" x14ac:dyDescent="0.25">
      <c r="A29" s="13" t="s">
        <v>421</v>
      </c>
      <c r="B29" s="48" t="s">
        <v>69</v>
      </c>
      <c r="C29" s="14">
        <v>60</v>
      </c>
      <c r="D29" s="15"/>
      <c r="E29" s="21">
        <v>3.96</v>
      </c>
      <c r="F29" s="19">
        <v>0.72</v>
      </c>
      <c r="G29" s="22">
        <v>20.04</v>
      </c>
      <c r="H29" s="20">
        <v>104.4</v>
      </c>
      <c r="I29" s="21">
        <v>0.10799999999999998</v>
      </c>
      <c r="J29" s="19"/>
      <c r="K29" s="19"/>
      <c r="L29" s="22">
        <v>0.84</v>
      </c>
      <c r="M29" s="21">
        <v>21</v>
      </c>
      <c r="N29" s="19">
        <v>94.8</v>
      </c>
      <c r="O29" s="19">
        <v>28.2</v>
      </c>
      <c r="P29" s="22">
        <v>2.34</v>
      </c>
    </row>
    <row r="30" spans="1:16" x14ac:dyDescent="0.25">
      <c r="A30" s="6" t="s">
        <v>421</v>
      </c>
      <c r="B30" s="49" t="s">
        <v>69</v>
      </c>
      <c r="C30" s="4"/>
      <c r="D30" s="5">
        <v>80</v>
      </c>
      <c r="E30" s="25">
        <v>5.28</v>
      </c>
      <c r="F30" s="23">
        <v>0.96</v>
      </c>
      <c r="G30" s="26">
        <v>26.72</v>
      </c>
      <c r="H30" s="24">
        <v>139.19999999999999</v>
      </c>
      <c r="I30" s="25">
        <v>0.14399999999999999</v>
      </c>
      <c r="J30" s="23"/>
      <c r="K30" s="23"/>
      <c r="L30" s="26">
        <v>11.2</v>
      </c>
      <c r="M30" s="25">
        <v>28</v>
      </c>
      <c r="N30" s="23">
        <v>126.4</v>
      </c>
      <c r="O30" s="23">
        <v>37.6</v>
      </c>
      <c r="P30" s="26">
        <v>31.2</v>
      </c>
    </row>
    <row r="31" spans="1:16" x14ac:dyDescent="0.25">
      <c r="A31" s="13" t="s">
        <v>376</v>
      </c>
      <c r="B31" s="48" t="s">
        <v>377</v>
      </c>
      <c r="C31" s="14">
        <v>200</v>
      </c>
      <c r="D31" s="15"/>
      <c r="E31" s="21">
        <v>0.3</v>
      </c>
      <c r="F31" s="19">
        <v>0</v>
      </c>
      <c r="G31" s="22">
        <v>20.100000000000001</v>
      </c>
      <c r="H31" s="20">
        <v>81</v>
      </c>
      <c r="I31" s="21">
        <v>0</v>
      </c>
      <c r="J31" s="19">
        <v>0.8</v>
      </c>
      <c r="K31" s="19">
        <v>0</v>
      </c>
      <c r="L31" s="22">
        <v>0</v>
      </c>
      <c r="M31" s="21">
        <v>10</v>
      </c>
      <c r="N31" s="19">
        <v>6</v>
      </c>
      <c r="O31" s="19">
        <v>3</v>
      </c>
      <c r="P31" s="22">
        <v>0.6</v>
      </c>
    </row>
    <row r="32" spans="1:16" x14ac:dyDescent="0.25">
      <c r="A32" s="6" t="s">
        <v>376</v>
      </c>
      <c r="B32" s="49" t="s">
        <v>377</v>
      </c>
      <c r="C32" s="4"/>
      <c r="D32" s="5">
        <v>200</v>
      </c>
      <c r="E32" s="25">
        <v>0.3</v>
      </c>
      <c r="F32" s="23">
        <v>0</v>
      </c>
      <c r="G32" s="26">
        <v>20.100000000000001</v>
      </c>
      <c r="H32" s="24">
        <v>81</v>
      </c>
      <c r="I32" s="25">
        <v>0</v>
      </c>
      <c r="J32" s="23">
        <v>0.8</v>
      </c>
      <c r="K32" s="23">
        <v>0</v>
      </c>
      <c r="L32" s="26">
        <v>0</v>
      </c>
      <c r="M32" s="25">
        <v>10</v>
      </c>
      <c r="N32" s="23">
        <v>6</v>
      </c>
      <c r="O32" s="23">
        <v>3</v>
      </c>
      <c r="P32" s="26">
        <v>0.6</v>
      </c>
    </row>
    <row r="33" spans="1:16" s="33" customFormat="1" x14ac:dyDescent="0.25">
      <c r="A33" s="61"/>
      <c r="B33" s="62" t="s">
        <v>170</v>
      </c>
      <c r="C33" s="63"/>
      <c r="D33" s="64"/>
      <c r="E33" s="65">
        <f t="shared" ref="E33:G33" si="5">SUM(E21,E23,E25,E27,E29,E31)</f>
        <v>29.990000000000002</v>
      </c>
      <c r="F33" s="66">
        <f t="shared" si="5"/>
        <v>35.269999999999996</v>
      </c>
      <c r="G33" s="67">
        <f t="shared" si="5"/>
        <v>87.69</v>
      </c>
      <c r="H33" s="68">
        <f>SUM(H21,H23,H25,H27,H29,H31)</f>
        <v>789.05</v>
      </c>
      <c r="I33" s="65">
        <f t="shared" ref="I33:P33" si="6">SUM(I21,I23,I25,I27,I29,I31)</f>
        <v>2.3260000000000001</v>
      </c>
      <c r="J33" s="66">
        <f t="shared" si="6"/>
        <v>43.875</v>
      </c>
      <c r="K33" s="66">
        <f t="shared" si="6"/>
        <v>0.13200000000000001</v>
      </c>
      <c r="L33" s="67">
        <f t="shared" si="6"/>
        <v>12.909999999999997</v>
      </c>
      <c r="M33" s="65">
        <f t="shared" si="6"/>
        <v>146.5</v>
      </c>
      <c r="N33" s="66">
        <f t="shared" si="6"/>
        <v>542.4</v>
      </c>
      <c r="O33" s="66">
        <f t="shared" si="6"/>
        <v>140.44999999999999</v>
      </c>
      <c r="P33" s="67">
        <f t="shared" si="6"/>
        <v>16.625</v>
      </c>
    </row>
    <row r="34" spans="1:16" s="33" customFormat="1" x14ac:dyDescent="0.25">
      <c r="A34" s="69"/>
      <c r="B34" s="70" t="s">
        <v>171</v>
      </c>
      <c r="C34" s="71"/>
      <c r="D34" s="72"/>
      <c r="E34" s="73">
        <f t="shared" ref="E34:G34" si="7">SUM(E22,E24,E26,E28,E30,E32)</f>
        <v>32.69</v>
      </c>
      <c r="F34" s="74">
        <f t="shared" si="7"/>
        <v>43.080000000000005</v>
      </c>
      <c r="G34" s="75">
        <f t="shared" si="7"/>
        <v>102.47999999999999</v>
      </c>
      <c r="H34" s="76">
        <f>SUM(H22,H24,H26,H28,H30,H32)</f>
        <v>929.7</v>
      </c>
      <c r="I34" s="73">
        <f t="shared" ref="I34:P34" si="8">SUM(I22,I24,I26,I28,I30,I32)</f>
        <v>2.69</v>
      </c>
      <c r="J34" s="74">
        <f t="shared" si="8"/>
        <v>53.08</v>
      </c>
      <c r="K34" s="74">
        <f t="shared" si="8"/>
        <v>0.14099999999999999</v>
      </c>
      <c r="L34" s="75">
        <f t="shared" si="8"/>
        <v>26.069999999999997</v>
      </c>
      <c r="M34" s="73">
        <f t="shared" si="8"/>
        <v>174.89999999999998</v>
      </c>
      <c r="N34" s="74">
        <f t="shared" si="8"/>
        <v>617.69999999999993</v>
      </c>
      <c r="O34" s="74">
        <f t="shared" si="8"/>
        <v>167.6</v>
      </c>
      <c r="P34" s="75">
        <f t="shared" si="8"/>
        <v>45.994</v>
      </c>
    </row>
    <row r="35" spans="1:16" x14ac:dyDescent="0.25">
      <c r="A35" s="6"/>
      <c r="B35" s="47" t="s">
        <v>132</v>
      </c>
      <c r="C35" s="4"/>
      <c r="D35" s="5"/>
      <c r="E35" s="25"/>
      <c r="F35" s="23"/>
      <c r="G35" s="26"/>
      <c r="H35" s="24"/>
      <c r="I35" s="25"/>
      <c r="J35" s="23"/>
      <c r="K35" s="23"/>
      <c r="L35" s="26"/>
      <c r="M35" s="25"/>
      <c r="N35" s="23"/>
      <c r="O35" s="23"/>
      <c r="P35" s="26"/>
    </row>
    <row r="36" spans="1:16" x14ac:dyDescent="0.25">
      <c r="A36" s="13" t="s">
        <v>421</v>
      </c>
      <c r="B36" s="51" t="s">
        <v>348</v>
      </c>
      <c r="C36" s="14" t="s">
        <v>349</v>
      </c>
      <c r="D36" s="15"/>
      <c r="E36" s="21">
        <v>1.5</v>
      </c>
      <c r="F36" s="19">
        <v>0.5</v>
      </c>
      <c r="G36" s="22">
        <v>21</v>
      </c>
      <c r="H36" s="20">
        <v>96</v>
      </c>
      <c r="I36" s="21">
        <v>0.04</v>
      </c>
      <c r="J36" s="19">
        <v>10</v>
      </c>
      <c r="K36" s="19">
        <v>0</v>
      </c>
      <c r="L36" s="22">
        <v>0.4</v>
      </c>
      <c r="M36" s="21">
        <v>8</v>
      </c>
      <c r="N36" s="19">
        <v>28</v>
      </c>
      <c r="O36" s="19">
        <v>42</v>
      </c>
      <c r="P36" s="22">
        <v>0.6</v>
      </c>
    </row>
    <row r="37" spans="1:16" x14ac:dyDescent="0.25">
      <c r="A37" s="6" t="s">
        <v>421</v>
      </c>
      <c r="B37" s="52" t="s">
        <v>348</v>
      </c>
      <c r="C37" s="4"/>
      <c r="D37" s="5" t="s">
        <v>349</v>
      </c>
      <c r="E37" s="25">
        <v>1.5</v>
      </c>
      <c r="F37" s="23">
        <v>0.5</v>
      </c>
      <c r="G37" s="26">
        <v>21</v>
      </c>
      <c r="H37" s="24">
        <v>96</v>
      </c>
      <c r="I37" s="25">
        <v>0.04</v>
      </c>
      <c r="J37" s="23">
        <v>10</v>
      </c>
      <c r="K37" s="23">
        <v>0</v>
      </c>
      <c r="L37" s="26">
        <v>0.4</v>
      </c>
      <c r="M37" s="25">
        <v>8</v>
      </c>
      <c r="N37" s="23">
        <v>28</v>
      </c>
      <c r="O37" s="23">
        <v>42</v>
      </c>
      <c r="P37" s="26">
        <v>0.6</v>
      </c>
    </row>
    <row r="38" spans="1:16" x14ac:dyDescent="0.25">
      <c r="A38" s="13" t="s">
        <v>421</v>
      </c>
      <c r="B38" s="48" t="s">
        <v>331</v>
      </c>
      <c r="C38" s="14">
        <v>50</v>
      </c>
      <c r="D38" s="15"/>
      <c r="E38" s="21">
        <v>3.916666666666667</v>
      </c>
      <c r="F38" s="19">
        <v>5.25</v>
      </c>
      <c r="G38" s="22">
        <v>30.083333333333336</v>
      </c>
      <c r="H38" s="20">
        <v>183.33333333333334</v>
      </c>
      <c r="I38" s="21">
        <v>0.05</v>
      </c>
      <c r="J38" s="19">
        <v>0</v>
      </c>
      <c r="K38" s="19">
        <v>4.1666666666666671E-2</v>
      </c>
      <c r="L38" s="22">
        <v>0.58333333333333337</v>
      </c>
      <c r="M38" s="21">
        <v>8.3333333333333339</v>
      </c>
      <c r="N38" s="19">
        <v>31.666666666666668</v>
      </c>
      <c r="O38" s="19">
        <v>5.8333333333333339</v>
      </c>
      <c r="P38" s="22">
        <v>0.5</v>
      </c>
    </row>
    <row r="39" spans="1:16" x14ac:dyDescent="0.25">
      <c r="A39" s="6" t="s">
        <v>421</v>
      </c>
      <c r="B39" s="49" t="s">
        <v>331</v>
      </c>
      <c r="C39" s="4"/>
      <c r="D39" s="5">
        <v>60</v>
      </c>
      <c r="E39" s="25">
        <v>4.7</v>
      </c>
      <c r="F39" s="23">
        <v>6.3</v>
      </c>
      <c r="G39" s="26">
        <v>36.1</v>
      </c>
      <c r="H39" s="24">
        <v>220</v>
      </c>
      <c r="I39" s="25">
        <v>0.06</v>
      </c>
      <c r="J39" s="23">
        <v>0</v>
      </c>
      <c r="K39" s="23">
        <v>0.05</v>
      </c>
      <c r="L39" s="26">
        <v>0.7</v>
      </c>
      <c r="M39" s="25">
        <v>10</v>
      </c>
      <c r="N39" s="23">
        <v>38</v>
      </c>
      <c r="O39" s="23">
        <v>7</v>
      </c>
      <c r="P39" s="26">
        <v>0.6</v>
      </c>
    </row>
    <row r="40" spans="1:16" x14ac:dyDescent="0.25">
      <c r="A40" s="13" t="s">
        <v>421</v>
      </c>
      <c r="B40" s="48" t="s">
        <v>340</v>
      </c>
      <c r="C40" s="14">
        <v>200</v>
      </c>
      <c r="D40" s="15"/>
      <c r="E40" s="21">
        <v>1</v>
      </c>
      <c r="F40" s="19">
        <v>0</v>
      </c>
      <c r="G40" s="22">
        <v>0</v>
      </c>
      <c r="H40" s="20">
        <v>110</v>
      </c>
      <c r="I40" s="21">
        <v>0.04</v>
      </c>
      <c r="J40" s="19">
        <v>8</v>
      </c>
      <c r="K40" s="19">
        <v>0</v>
      </c>
      <c r="L40" s="22">
        <v>0</v>
      </c>
      <c r="M40" s="21">
        <v>40</v>
      </c>
      <c r="N40" s="19">
        <v>0</v>
      </c>
      <c r="O40" s="19">
        <v>0</v>
      </c>
      <c r="P40" s="22">
        <v>0.4</v>
      </c>
    </row>
    <row r="41" spans="1:16" x14ac:dyDescent="0.25">
      <c r="A41" s="16" t="s">
        <v>421</v>
      </c>
      <c r="B41" s="50" t="s">
        <v>340</v>
      </c>
      <c r="C41" s="17"/>
      <c r="D41" s="18">
        <v>200</v>
      </c>
      <c r="E41" s="29">
        <v>1</v>
      </c>
      <c r="F41" s="27">
        <v>0</v>
      </c>
      <c r="G41" s="30">
        <v>0</v>
      </c>
      <c r="H41" s="28">
        <v>110</v>
      </c>
      <c r="I41" s="29">
        <v>0.04</v>
      </c>
      <c r="J41" s="27">
        <v>8</v>
      </c>
      <c r="K41" s="27">
        <v>0</v>
      </c>
      <c r="L41" s="30">
        <v>0</v>
      </c>
      <c r="M41" s="29">
        <v>40</v>
      </c>
      <c r="N41" s="27">
        <v>0</v>
      </c>
      <c r="O41" s="27">
        <v>0</v>
      </c>
      <c r="P41" s="30">
        <v>0.4</v>
      </c>
    </row>
    <row r="42" spans="1:16" x14ac:dyDescent="0.25">
      <c r="A42" s="13" t="s">
        <v>421</v>
      </c>
      <c r="B42" s="48" t="s">
        <v>350</v>
      </c>
      <c r="C42" s="14">
        <v>100</v>
      </c>
      <c r="D42" s="15"/>
      <c r="E42" s="21">
        <v>8.5</v>
      </c>
      <c r="F42" s="19">
        <v>26</v>
      </c>
      <c r="G42" s="22">
        <v>53</v>
      </c>
      <c r="H42" s="20">
        <v>480</v>
      </c>
      <c r="I42" s="21"/>
      <c r="J42" s="19"/>
      <c r="K42" s="19"/>
      <c r="L42" s="22"/>
      <c r="M42" s="21"/>
      <c r="N42" s="19"/>
      <c r="O42" s="19"/>
      <c r="P42" s="22"/>
    </row>
    <row r="43" spans="1:16" x14ac:dyDescent="0.25">
      <c r="A43" s="16" t="s">
        <v>421</v>
      </c>
      <c r="B43" s="50" t="s">
        <v>350</v>
      </c>
      <c r="C43" s="17"/>
      <c r="D43" s="18">
        <v>100</v>
      </c>
      <c r="E43" s="29">
        <v>8.5</v>
      </c>
      <c r="F43" s="27">
        <v>26</v>
      </c>
      <c r="G43" s="30">
        <v>53</v>
      </c>
      <c r="H43" s="24">
        <v>480</v>
      </c>
      <c r="I43" s="29"/>
      <c r="J43" s="27"/>
      <c r="K43" s="27"/>
      <c r="L43" s="30"/>
      <c r="M43" s="29"/>
      <c r="N43" s="27"/>
      <c r="O43" s="27"/>
      <c r="P43" s="30"/>
    </row>
    <row r="44" spans="1:16" s="33" customFormat="1" x14ac:dyDescent="0.25">
      <c r="A44" s="61"/>
      <c r="B44" s="62" t="s">
        <v>170</v>
      </c>
      <c r="C44" s="63"/>
      <c r="D44" s="64"/>
      <c r="E44" s="65">
        <f t="shared" ref="E44:P44" si="9">SUM(E36,E38,E40)</f>
        <v>6.416666666666667</v>
      </c>
      <c r="F44" s="66">
        <f t="shared" si="9"/>
        <v>5.75</v>
      </c>
      <c r="G44" s="67">
        <f t="shared" si="9"/>
        <v>51.083333333333336</v>
      </c>
      <c r="H44" s="68">
        <f t="shared" si="9"/>
        <v>389.33333333333337</v>
      </c>
      <c r="I44" s="65">
        <f t="shared" si="9"/>
        <v>0.13</v>
      </c>
      <c r="J44" s="66">
        <f t="shared" si="9"/>
        <v>18</v>
      </c>
      <c r="K44" s="66">
        <f t="shared" si="9"/>
        <v>4.1666666666666671E-2</v>
      </c>
      <c r="L44" s="67">
        <f t="shared" si="9"/>
        <v>0.98333333333333339</v>
      </c>
      <c r="M44" s="65">
        <f t="shared" si="9"/>
        <v>56.333333333333336</v>
      </c>
      <c r="N44" s="66">
        <f t="shared" si="9"/>
        <v>59.666666666666671</v>
      </c>
      <c r="O44" s="66">
        <f t="shared" si="9"/>
        <v>47.833333333333336</v>
      </c>
      <c r="P44" s="67">
        <f t="shared" si="9"/>
        <v>1.5</v>
      </c>
    </row>
    <row r="45" spans="1:16" s="33" customFormat="1" x14ac:dyDescent="0.25">
      <c r="A45" s="69"/>
      <c r="B45" s="70" t="s">
        <v>171</v>
      </c>
      <c r="C45" s="71"/>
      <c r="D45" s="72"/>
      <c r="E45" s="73">
        <f t="shared" ref="E45:P45" si="10">SUM(E37,E39,E41)</f>
        <v>7.2</v>
      </c>
      <c r="F45" s="74">
        <f t="shared" si="10"/>
        <v>6.8</v>
      </c>
      <c r="G45" s="75">
        <f t="shared" si="10"/>
        <v>57.1</v>
      </c>
      <c r="H45" s="76">
        <f t="shared" si="10"/>
        <v>426</v>
      </c>
      <c r="I45" s="73">
        <f t="shared" si="10"/>
        <v>0.14000000000000001</v>
      </c>
      <c r="J45" s="74">
        <f t="shared" si="10"/>
        <v>18</v>
      </c>
      <c r="K45" s="74">
        <f t="shared" si="10"/>
        <v>0.05</v>
      </c>
      <c r="L45" s="75">
        <f t="shared" si="10"/>
        <v>1.1000000000000001</v>
      </c>
      <c r="M45" s="73">
        <f t="shared" si="10"/>
        <v>58</v>
      </c>
      <c r="N45" s="74">
        <f t="shared" si="10"/>
        <v>66</v>
      </c>
      <c r="O45" s="74">
        <f t="shared" si="10"/>
        <v>49</v>
      </c>
      <c r="P45" s="75">
        <f t="shared" si="10"/>
        <v>1.6</v>
      </c>
    </row>
    <row r="46" spans="1:16" s="33" customFormat="1" x14ac:dyDescent="0.25">
      <c r="A46" s="77"/>
      <c r="B46" s="78" t="s">
        <v>172</v>
      </c>
      <c r="C46" s="79"/>
      <c r="D46" s="80"/>
      <c r="E46" s="81">
        <f t="shared" ref="E46:P46" si="11">SUM(E18,E33,E44)</f>
        <v>65.366666666666674</v>
      </c>
      <c r="F46" s="82">
        <f t="shared" si="11"/>
        <v>72.16</v>
      </c>
      <c r="G46" s="83">
        <f t="shared" si="11"/>
        <v>187.91333333333333</v>
      </c>
      <c r="H46" s="84">
        <f t="shared" si="11"/>
        <v>1786.1833333333334</v>
      </c>
      <c r="I46" s="81">
        <f t="shared" si="11"/>
        <v>2.6040000000000001</v>
      </c>
      <c r="J46" s="82">
        <f t="shared" si="11"/>
        <v>73.375</v>
      </c>
      <c r="K46" s="82">
        <f t="shared" si="11"/>
        <v>0.33366666666666672</v>
      </c>
      <c r="L46" s="83">
        <f t="shared" si="11"/>
        <v>17.733333333333331</v>
      </c>
      <c r="M46" s="81">
        <f t="shared" si="11"/>
        <v>555.63333333333333</v>
      </c>
      <c r="N46" s="82">
        <f t="shared" si="11"/>
        <v>1034.0666666666666</v>
      </c>
      <c r="O46" s="82">
        <f t="shared" si="11"/>
        <v>243.08333333333334</v>
      </c>
      <c r="P46" s="83">
        <f t="shared" si="11"/>
        <v>20.004999999999999</v>
      </c>
    </row>
    <row r="47" spans="1:16" s="33" customFormat="1" ht="15.75" thickBot="1" x14ac:dyDescent="0.3">
      <c r="A47" s="85"/>
      <c r="B47" s="86" t="s">
        <v>173</v>
      </c>
      <c r="C47" s="87"/>
      <c r="D47" s="88"/>
      <c r="E47" s="89">
        <f t="shared" ref="E47:P47" si="12">SUM(E19,E34,E45)</f>
        <v>77.15666666666668</v>
      </c>
      <c r="F47" s="90">
        <f t="shared" si="12"/>
        <v>92.326666666666668</v>
      </c>
      <c r="G47" s="91">
        <f t="shared" si="12"/>
        <v>219.99333333333331</v>
      </c>
      <c r="H47" s="92">
        <f t="shared" si="12"/>
        <v>2143.6999999999998</v>
      </c>
      <c r="I47" s="89">
        <f t="shared" si="12"/>
        <v>3.0086666666666666</v>
      </c>
      <c r="J47" s="90">
        <f t="shared" si="12"/>
        <v>89.28</v>
      </c>
      <c r="K47" s="90">
        <f t="shared" si="12"/>
        <v>0.39766666666666667</v>
      </c>
      <c r="L47" s="91">
        <f t="shared" si="12"/>
        <v>33.076666666666661</v>
      </c>
      <c r="M47" s="89">
        <f t="shared" si="12"/>
        <v>667.0333333333333</v>
      </c>
      <c r="N47" s="90">
        <f t="shared" si="12"/>
        <v>1233.3666666666666</v>
      </c>
      <c r="O47" s="90">
        <f t="shared" si="12"/>
        <v>286.5333333333333</v>
      </c>
      <c r="P47" s="91">
        <f t="shared" si="12"/>
        <v>50.167333333333332</v>
      </c>
    </row>
  </sheetData>
  <mergeCells count="9">
    <mergeCell ref="A1:P1"/>
    <mergeCell ref="A2:P2"/>
    <mergeCell ref="A3:A4"/>
    <mergeCell ref="B3:B4"/>
    <mergeCell ref="C3:D3"/>
    <mergeCell ref="E3:G3"/>
    <mergeCell ref="H3:H4"/>
    <mergeCell ref="I3:L3"/>
    <mergeCell ref="M3:P3"/>
  </mergeCells>
  <pageMargins left="0.70866141732283472" right="0.34" top="0.41" bottom="0.34" header="0.41" footer="0.31496062992125984"/>
  <pageSetup paperSize="9" scale="7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A19" workbookViewId="0">
      <selection activeCell="B32" sqref="B32"/>
    </sheetView>
  </sheetViews>
  <sheetFormatPr defaultRowHeight="15" x14ac:dyDescent="0.25"/>
  <cols>
    <col min="1" max="1" width="9.5703125" customWidth="1"/>
    <col min="2" max="2" width="36.28515625" style="3" customWidth="1"/>
    <col min="8" max="8" width="15.140625" customWidth="1"/>
  </cols>
  <sheetData>
    <row r="1" spans="1:16" x14ac:dyDescent="0.25">
      <c r="A1" s="232" t="s">
        <v>176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</row>
    <row r="2" spans="1:16" ht="15.75" thickBot="1" x14ac:dyDescent="0.3">
      <c r="A2" s="234" t="s">
        <v>330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</row>
    <row r="3" spans="1:16" x14ac:dyDescent="0.25">
      <c r="A3" s="235" t="s">
        <v>113</v>
      </c>
      <c r="B3" s="235" t="s">
        <v>95</v>
      </c>
      <c r="C3" s="237" t="s">
        <v>96</v>
      </c>
      <c r="D3" s="238"/>
      <c r="E3" s="239" t="s">
        <v>97</v>
      </c>
      <c r="F3" s="240"/>
      <c r="G3" s="241"/>
      <c r="H3" s="242" t="s">
        <v>98</v>
      </c>
      <c r="I3" s="244" t="s">
        <v>99</v>
      </c>
      <c r="J3" s="245"/>
      <c r="K3" s="245"/>
      <c r="L3" s="246"/>
      <c r="M3" s="239" t="s">
        <v>100</v>
      </c>
      <c r="N3" s="240"/>
      <c r="O3" s="240"/>
      <c r="P3" s="241"/>
    </row>
    <row r="4" spans="1:16" s="33" customFormat="1" ht="26.25" x14ac:dyDescent="0.25">
      <c r="A4" s="236"/>
      <c r="B4" s="236"/>
      <c r="C4" s="53" t="s">
        <v>101</v>
      </c>
      <c r="D4" s="54" t="s">
        <v>102</v>
      </c>
      <c r="E4" s="55" t="s">
        <v>2</v>
      </c>
      <c r="F4" s="56" t="s">
        <v>103</v>
      </c>
      <c r="G4" s="57" t="s">
        <v>104</v>
      </c>
      <c r="H4" s="243"/>
      <c r="I4" s="58" t="s">
        <v>105</v>
      </c>
      <c r="J4" s="59" t="s">
        <v>106</v>
      </c>
      <c r="K4" s="59" t="s">
        <v>107</v>
      </c>
      <c r="L4" s="60" t="s">
        <v>108</v>
      </c>
      <c r="M4" s="55" t="s">
        <v>109</v>
      </c>
      <c r="N4" s="56" t="s">
        <v>110</v>
      </c>
      <c r="O4" s="56" t="s">
        <v>111</v>
      </c>
      <c r="P4" s="57" t="s">
        <v>112</v>
      </c>
    </row>
    <row r="5" spans="1:16" x14ac:dyDescent="0.25">
      <c r="A5" s="6"/>
      <c r="B5" s="47" t="s">
        <v>114</v>
      </c>
      <c r="C5" s="4"/>
      <c r="D5" s="5"/>
      <c r="E5" s="25"/>
      <c r="F5" s="23"/>
      <c r="G5" s="26"/>
      <c r="H5" s="24"/>
      <c r="I5" s="25"/>
      <c r="J5" s="23"/>
      <c r="K5" s="23"/>
      <c r="L5" s="26"/>
      <c r="M5" s="25"/>
      <c r="N5" s="23"/>
      <c r="O5" s="23"/>
      <c r="P5" s="26"/>
    </row>
    <row r="6" spans="1:16" x14ac:dyDescent="0.25">
      <c r="A6" s="13" t="s">
        <v>263</v>
      </c>
      <c r="B6" s="51" t="s">
        <v>12</v>
      </c>
      <c r="C6" s="14">
        <v>30</v>
      </c>
      <c r="D6" s="15"/>
      <c r="E6" s="21">
        <v>1.2</v>
      </c>
      <c r="F6" s="19">
        <v>12.5</v>
      </c>
      <c r="G6" s="22">
        <v>7.5</v>
      </c>
      <c r="H6" s="20">
        <v>147</v>
      </c>
      <c r="I6" s="21">
        <v>0.02</v>
      </c>
      <c r="J6" s="19">
        <v>0</v>
      </c>
      <c r="K6" s="19">
        <v>0.09</v>
      </c>
      <c r="L6" s="22">
        <v>0.3</v>
      </c>
      <c r="M6" s="21">
        <v>5</v>
      </c>
      <c r="N6" s="19">
        <v>13</v>
      </c>
      <c r="O6" s="19">
        <v>2</v>
      </c>
      <c r="P6" s="22">
        <v>0.2</v>
      </c>
    </row>
    <row r="7" spans="1:16" x14ac:dyDescent="0.25">
      <c r="A7" s="6" t="s">
        <v>263</v>
      </c>
      <c r="B7" s="52" t="s">
        <v>12</v>
      </c>
      <c r="C7" s="4"/>
      <c r="D7" s="5">
        <v>30</v>
      </c>
      <c r="E7" s="25">
        <v>1.2</v>
      </c>
      <c r="F7" s="23">
        <v>12.5</v>
      </c>
      <c r="G7" s="26">
        <v>7.5</v>
      </c>
      <c r="H7" s="24">
        <v>147</v>
      </c>
      <c r="I7" s="25">
        <v>0.02</v>
      </c>
      <c r="J7" s="23">
        <v>0</v>
      </c>
      <c r="K7" s="23">
        <v>0.09</v>
      </c>
      <c r="L7" s="26">
        <v>0.3</v>
      </c>
      <c r="M7" s="25">
        <v>5</v>
      </c>
      <c r="N7" s="23">
        <v>13</v>
      </c>
      <c r="O7" s="23">
        <v>2</v>
      </c>
      <c r="P7" s="26">
        <v>0.2</v>
      </c>
    </row>
    <row r="8" spans="1:16" x14ac:dyDescent="0.25">
      <c r="A8" s="13" t="s">
        <v>379</v>
      </c>
      <c r="B8" s="48" t="s">
        <v>378</v>
      </c>
      <c r="C8" s="14">
        <v>200</v>
      </c>
      <c r="D8" s="15"/>
      <c r="E8" s="21">
        <v>5.54</v>
      </c>
      <c r="F8" s="19">
        <v>86.2</v>
      </c>
      <c r="G8" s="22">
        <v>32.4</v>
      </c>
      <c r="H8" s="20">
        <v>229.4</v>
      </c>
      <c r="I8" s="21">
        <v>6.4000000000000001E-2</v>
      </c>
      <c r="J8" s="19">
        <v>1.54</v>
      </c>
      <c r="K8" s="19">
        <v>5.4000000000000006E-2</v>
      </c>
      <c r="L8" s="22">
        <v>0.18000000000000002</v>
      </c>
      <c r="M8" s="21">
        <v>143.4</v>
      </c>
      <c r="N8" s="19">
        <v>151.80000000000001</v>
      </c>
      <c r="O8" s="19">
        <v>31.6</v>
      </c>
      <c r="P8" s="22">
        <v>0.44000000000000006</v>
      </c>
    </row>
    <row r="9" spans="1:16" x14ac:dyDescent="0.25">
      <c r="A9" s="6" t="s">
        <v>379</v>
      </c>
      <c r="B9" s="49" t="s">
        <v>378</v>
      </c>
      <c r="C9" s="4"/>
      <c r="D9" s="5">
        <v>250</v>
      </c>
      <c r="E9" s="25">
        <v>6.9249999999999998</v>
      </c>
      <c r="F9" s="23">
        <v>107.75</v>
      </c>
      <c r="G9" s="26">
        <v>40.5</v>
      </c>
      <c r="H9" s="24">
        <v>286.75</v>
      </c>
      <c r="I9" s="25">
        <v>0.08</v>
      </c>
      <c r="J9" s="23">
        <v>1.925</v>
      </c>
      <c r="K9" s="23">
        <v>6.7500000000000004E-2</v>
      </c>
      <c r="L9" s="26">
        <v>0.22500000000000001</v>
      </c>
      <c r="M9" s="25">
        <v>179.25</v>
      </c>
      <c r="N9" s="23">
        <v>189.75</v>
      </c>
      <c r="O9" s="23">
        <v>39.5</v>
      </c>
      <c r="P9" s="26">
        <v>0.55000000000000004</v>
      </c>
    </row>
    <row r="10" spans="1:16" x14ac:dyDescent="0.25">
      <c r="A10" s="13"/>
      <c r="B10" s="48"/>
      <c r="C10" s="14"/>
      <c r="D10" s="15"/>
      <c r="E10" s="21"/>
      <c r="F10" s="19"/>
      <c r="G10" s="22"/>
      <c r="H10" s="20"/>
      <c r="I10" s="21"/>
      <c r="J10" s="19"/>
      <c r="K10" s="19"/>
      <c r="L10" s="22"/>
      <c r="M10" s="21"/>
      <c r="N10" s="19"/>
      <c r="O10" s="19"/>
      <c r="P10" s="22"/>
    </row>
    <row r="11" spans="1:16" x14ac:dyDescent="0.25">
      <c r="A11" s="6"/>
      <c r="B11" s="49"/>
      <c r="C11" s="4"/>
      <c r="D11" s="5"/>
      <c r="E11" s="25"/>
      <c r="F11" s="23"/>
      <c r="G11" s="26"/>
      <c r="H11" s="24"/>
      <c r="I11" s="25"/>
      <c r="J11" s="23"/>
      <c r="K11" s="23"/>
      <c r="L11" s="26"/>
      <c r="M11" s="25"/>
      <c r="N11" s="23"/>
      <c r="O11" s="23"/>
      <c r="P11" s="26"/>
    </row>
    <row r="12" spans="1:16" x14ac:dyDescent="0.25">
      <c r="A12" s="13" t="s">
        <v>380</v>
      </c>
      <c r="B12" s="48" t="s">
        <v>6</v>
      </c>
      <c r="C12" s="14">
        <v>15</v>
      </c>
      <c r="D12" s="15"/>
      <c r="E12" s="21">
        <v>3.84</v>
      </c>
      <c r="F12" s="19">
        <v>3.9</v>
      </c>
      <c r="G12" s="22">
        <v>0</v>
      </c>
      <c r="H12" s="20">
        <v>51.45</v>
      </c>
      <c r="I12" s="21">
        <v>5.0000000000000001E-3</v>
      </c>
      <c r="J12" s="19">
        <v>0.105</v>
      </c>
      <c r="K12" s="19">
        <v>3.4500000000000003E-2</v>
      </c>
      <c r="L12" s="22">
        <v>7.4999999999999997E-2</v>
      </c>
      <c r="M12" s="21">
        <v>135</v>
      </c>
      <c r="N12" s="19">
        <v>88.5</v>
      </c>
      <c r="O12" s="19">
        <v>0.75</v>
      </c>
      <c r="P12" s="22">
        <v>0.13500000000000001</v>
      </c>
    </row>
    <row r="13" spans="1:16" x14ac:dyDescent="0.25">
      <c r="A13" s="6" t="s">
        <v>380</v>
      </c>
      <c r="B13" s="49" t="s">
        <v>6</v>
      </c>
      <c r="C13" s="4"/>
      <c r="D13" s="5">
        <v>15</v>
      </c>
      <c r="E13" s="25">
        <v>3.84</v>
      </c>
      <c r="F13" s="23">
        <v>3.9</v>
      </c>
      <c r="G13" s="26">
        <v>0</v>
      </c>
      <c r="H13" s="24">
        <v>51.45</v>
      </c>
      <c r="I13" s="25">
        <v>5.0000000000000001E-3</v>
      </c>
      <c r="J13" s="23">
        <v>0.105</v>
      </c>
      <c r="K13" s="23">
        <v>3.4500000000000003E-2</v>
      </c>
      <c r="L13" s="26">
        <v>7.4999999999999997E-2</v>
      </c>
      <c r="M13" s="25">
        <v>135</v>
      </c>
      <c r="N13" s="23">
        <v>88.5</v>
      </c>
      <c r="O13" s="23">
        <v>0.75</v>
      </c>
      <c r="P13" s="26">
        <v>0.13500000000000001</v>
      </c>
    </row>
    <row r="14" spans="1:16" x14ac:dyDescent="0.25">
      <c r="A14" s="13" t="s">
        <v>421</v>
      </c>
      <c r="B14" s="48" t="s">
        <v>352</v>
      </c>
      <c r="C14" s="14">
        <v>100</v>
      </c>
      <c r="D14" s="15"/>
      <c r="E14" s="21">
        <v>7</v>
      </c>
      <c r="F14" s="19">
        <v>34</v>
      </c>
      <c r="G14" s="22">
        <v>53</v>
      </c>
      <c r="H14" s="20">
        <v>550</v>
      </c>
      <c r="I14" s="21"/>
      <c r="J14" s="19"/>
      <c r="K14" s="19"/>
      <c r="L14" s="22"/>
      <c r="M14" s="21"/>
      <c r="N14" s="19"/>
      <c r="O14" s="19"/>
      <c r="P14" s="22"/>
    </row>
    <row r="15" spans="1:16" s="12" customFormat="1" x14ac:dyDescent="0.25">
      <c r="A15" s="16" t="s">
        <v>421</v>
      </c>
      <c r="B15" s="50" t="s">
        <v>352</v>
      </c>
      <c r="C15" s="17"/>
      <c r="D15" s="18">
        <v>100</v>
      </c>
      <c r="E15" s="29">
        <v>7</v>
      </c>
      <c r="F15" s="27">
        <v>34</v>
      </c>
      <c r="G15" s="30">
        <v>53</v>
      </c>
      <c r="H15" s="28">
        <v>550</v>
      </c>
      <c r="I15" s="29"/>
      <c r="J15" s="27"/>
      <c r="K15" s="27"/>
      <c r="L15" s="30"/>
      <c r="M15" s="29"/>
      <c r="N15" s="27"/>
      <c r="O15" s="27"/>
      <c r="P15" s="30"/>
    </row>
    <row r="16" spans="1:16" ht="15.75" customHeight="1" x14ac:dyDescent="0.25">
      <c r="A16" s="13" t="s">
        <v>381</v>
      </c>
      <c r="B16" s="48" t="s">
        <v>18</v>
      </c>
      <c r="C16" s="14">
        <v>200</v>
      </c>
      <c r="D16" s="15"/>
      <c r="E16" s="21">
        <v>3.6</v>
      </c>
      <c r="F16" s="19">
        <v>3.3</v>
      </c>
      <c r="G16" s="22">
        <v>25</v>
      </c>
      <c r="H16" s="20">
        <v>144</v>
      </c>
      <c r="I16" s="21">
        <v>0.04</v>
      </c>
      <c r="J16" s="19">
        <v>1.3</v>
      </c>
      <c r="K16" s="19">
        <v>0.02</v>
      </c>
      <c r="L16" s="22">
        <v>0</v>
      </c>
      <c r="M16" s="21">
        <v>124</v>
      </c>
      <c r="N16" s="19">
        <v>110</v>
      </c>
      <c r="O16" s="19">
        <v>27</v>
      </c>
      <c r="P16" s="22">
        <v>0.8</v>
      </c>
    </row>
    <row r="17" spans="1:16" x14ac:dyDescent="0.25">
      <c r="A17" s="6" t="s">
        <v>381</v>
      </c>
      <c r="B17" s="49" t="s">
        <v>18</v>
      </c>
      <c r="C17" s="4"/>
      <c r="D17" s="5">
        <v>200</v>
      </c>
      <c r="E17" s="25">
        <v>3.6</v>
      </c>
      <c r="F17" s="23">
        <v>3.3</v>
      </c>
      <c r="G17" s="26">
        <v>25</v>
      </c>
      <c r="H17" s="24">
        <v>144</v>
      </c>
      <c r="I17" s="25">
        <v>0.04</v>
      </c>
      <c r="J17" s="23">
        <v>1.3</v>
      </c>
      <c r="K17" s="23">
        <v>0.02</v>
      </c>
      <c r="L17" s="26">
        <v>0</v>
      </c>
      <c r="M17" s="25">
        <v>124</v>
      </c>
      <c r="N17" s="23">
        <v>110</v>
      </c>
      <c r="O17" s="23">
        <v>27</v>
      </c>
      <c r="P17" s="26">
        <v>0.8</v>
      </c>
    </row>
    <row r="18" spans="1:16" s="33" customFormat="1" x14ac:dyDescent="0.25">
      <c r="A18" s="61"/>
      <c r="B18" s="62" t="s">
        <v>170</v>
      </c>
      <c r="C18" s="63"/>
      <c r="D18" s="64"/>
      <c r="E18" s="65">
        <f t="shared" ref="E18:P18" si="0">SUM(E6,E8,E10,E12,E14,E16)</f>
        <v>21.18</v>
      </c>
      <c r="F18" s="66">
        <f t="shared" si="0"/>
        <v>139.90000000000003</v>
      </c>
      <c r="G18" s="67">
        <f t="shared" si="0"/>
        <v>117.9</v>
      </c>
      <c r="H18" s="68">
        <f t="shared" si="0"/>
        <v>1121.8499999999999</v>
      </c>
      <c r="I18" s="65">
        <f t="shared" si="0"/>
        <v>0.129</v>
      </c>
      <c r="J18" s="66">
        <f t="shared" si="0"/>
        <v>2.9450000000000003</v>
      </c>
      <c r="K18" s="66">
        <f t="shared" si="0"/>
        <v>0.19850000000000001</v>
      </c>
      <c r="L18" s="67">
        <f t="shared" si="0"/>
        <v>0.55499999999999994</v>
      </c>
      <c r="M18" s="65">
        <f t="shared" si="0"/>
        <v>407.4</v>
      </c>
      <c r="N18" s="66">
        <f t="shared" si="0"/>
        <v>363.3</v>
      </c>
      <c r="O18" s="66">
        <f t="shared" si="0"/>
        <v>61.35</v>
      </c>
      <c r="P18" s="67">
        <f t="shared" si="0"/>
        <v>1.5750000000000002</v>
      </c>
    </row>
    <row r="19" spans="1:16" s="33" customFormat="1" x14ac:dyDescent="0.25">
      <c r="A19" s="69"/>
      <c r="B19" s="70" t="s">
        <v>171</v>
      </c>
      <c r="C19" s="71"/>
      <c r="D19" s="72"/>
      <c r="E19" s="73">
        <f t="shared" ref="E19:P19" si="1">SUM(E7,E9,E11,E13,E15,E17)</f>
        <v>22.565000000000001</v>
      </c>
      <c r="F19" s="74">
        <f t="shared" si="1"/>
        <v>161.45000000000002</v>
      </c>
      <c r="G19" s="75">
        <f t="shared" si="1"/>
        <v>126</v>
      </c>
      <c r="H19" s="76">
        <f t="shared" si="1"/>
        <v>1179.2</v>
      </c>
      <c r="I19" s="73">
        <f t="shared" si="1"/>
        <v>0.14500000000000002</v>
      </c>
      <c r="J19" s="74">
        <f t="shared" si="1"/>
        <v>3.33</v>
      </c>
      <c r="K19" s="74">
        <f t="shared" si="1"/>
        <v>0.21199999999999999</v>
      </c>
      <c r="L19" s="75">
        <f t="shared" si="1"/>
        <v>0.6</v>
      </c>
      <c r="M19" s="73">
        <f t="shared" si="1"/>
        <v>443.25</v>
      </c>
      <c r="N19" s="74">
        <f t="shared" si="1"/>
        <v>401.25</v>
      </c>
      <c r="O19" s="74">
        <f t="shared" si="1"/>
        <v>69.25</v>
      </c>
      <c r="P19" s="75">
        <f t="shared" si="1"/>
        <v>1.6850000000000001</v>
      </c>
    </row>
    <row r="20" spans="1:16" x14ac:dyDescent="0.25">
      <c r="A20" s="6"/>
      <c r="B20" s="47" t="s">
        <v>131</v>
      </c>
      <c r="C20" s="4"/>
      <c r="D20" s="5"/>
      <c r="E20" s="25"/>
      <c r="F20" s="23"/>
      <c r="G20" s="26"/>
      <c r="H20" s="24"/>
      <c r="I20" s="25"/>
      <c r="J20" s="23"/>
      <c r="K20" s="23"/>
      <c r="L20" s="26"/>
      <c r="M20" s="25"/>
      <c r="N20" s="23"/>
      <c r="O20" s="23"/>
      <c r="P20" s="26"/>
    </row>
    <row r="21" spans="1:16" x14ac:dyDescent="0.25">
      <c r="A21" s="13" t="s">
        <v>368</v>
      </c>
      <c r="B21" s="51" t="s">
        <v>341</v>
      </c>
      <c r="C21" s="14">
        <v>100</v>
      </c>
      <c r="D21" s="15"/>
      <c r="E21" s="21">
        <v>1</v>
      </c>
      <c r="F21" s="19">
        <v>10.1</v>
      </c>
      <c r="G21" s="22">
        <v>3.4</v>
      </c>
      <c r="H21" s="20">
        <v>109</v>
      </c>
      <c r="I21" s="21">
        <v>0.05</v>
      </c>
      <c r="J21" s="19">
        <v>42.6</v>
      </c>
      <c r="K21" s="19">
        <v>0</v>
      </c>
      <c r="L21" s="22">
        <v>5.0999999999999996</v>
      </c>
      <c r="M21" s="21">
        <v>23</v>
      </c>
      <c r="N21" s="19">
        <v>22</v>
      </c>
      <c r="O21" s="19">
        <v>15</v>
      </c>
      <c r="P21" s="22">
        <v>0.8</v>
      </c>
    </row>
    <row r="22" spans="1:16" x14ac:dyDescent="0.25">
      <c r="A22" s="6" t="s">
        <v>368</v>
      </c>
      <c r="B22" s="52" t="s">
        <v>341</v>
      </c>
      <c r="C22" s="4"/>
      <c r="D22" s="5">
        <v>150</v>
      </c>
      <c r="E22" s="25">
        <v>1.5</v>
      </c>
      <c r="F22" s="25">
        <v>15.149999999999999</v>
      </c>
      <c r="G22" s="25">
        <v>5.0999999999999996</v>
      </c>
      <c r="H22" s="25">
        <v>163.5</v>
      </c>
      <c r="I22" s="25">
        <v>7.5000000000000011E-2</v>
      </c>
      <c r="J22" s="23">
        <v>63.900000000000006</v>
      </c>
      <c r="K22" s="23">
        <v>0</v>
      </c>
      <c r="L22" s="23">
        <v>7.6499999999999995</v>
      </c>
      <c r="M22" s="25">
        <v>34.5</v>
      </c>
      <c r="N22" s="23">
        <v>33</v>
      </c>
      <c r="O22" s="23">
        <v>22.5</v>
      </c>
      <c r="P22" s="23">
        <v>1.2000000000000002</v>
      </c>
    </row>
    <row r="23" spans="1:16" ht="15.75" customHeight="1" x14ac:dyDescent="0.25">
      <c r="A23" s="13" t="s">
        <v>383</v>
      </c>
      <c r="B23" s="48" t="s">
        <v>382</v>
      </c>
      <c r="C23" s="14">
        <v>200</v>
      </c>
      <c r="D23" s="15"/>
      <c r="E23" s="21">
        <v>1.8399999999999999</v>
      </c>
      <c r="F23" s="19">
        <v>3.4000000000000004</v>
      </c>
      <c r="G23" s="22">
        <v>12.08</v>
      </c>
      <c r="H23" s="20">
        <v>86.4</v>
      </c>
      <c r="I23" s="21">
        <v>0.15600000000000003</v>
      </c>
      <c r="J23" s="19">
        <v>6.9400000000000013</v>
      </c>
      <c r="K23" s="19">
        <v>0.30000000000000004</v>
      </c>
      <c r="L23" s="22">
        <v>0.18000000000000002</v>
      </c>
      <c r="M23" s="21">
        <v>15</v>
      </c>
      <c r="N23" s="19">
        <v>52.6</v>
      </c>
      <c r="O23" s="19">
        <v>20.400000000000002</v>
      </c>
      <c r="P23" s="22">
        <v>0.88000000000000012</v>
      </c>
    </row>
    <row r="24" spans="1:16" ht="16.5" customHeight="1" x14ac:dyDescent="0.25">
      <c r="A24" s="6" t="s">
        <v>383</v>
      </c>
      <c r="B24" s="49" t="s">
        <v>382</v>
      </c>
      <c r="C24" s="4"/>
      <c r="D24" s="5">
        <v>250</v>
      </c>
      <c r="E24" s="25">
        <v>2.2999999999999998</v>
      </c>
      <c r="F24" s="23">
        <v>4.25</v>
      </c>
      <c r="G24" s="26">
        <v>15.1</v>
      </c>
      <c r="H24" s="24">
        <v>108</v>
      </c>
      <c r="I24" s="25">
        <v>0.19500000000000001</v>
      </c>
      <c r="J24" s="23">
        <v>8.6750000000000007</v>
      </c>
      <c r="K24" s="23">
        <v>0.375</v>
      </c>
      <c r="L24" s="26">
        <v>0.22500000000000001</v>
      </c>
      <c r="M24" s="25">
        <v>18.75</v>
      </c>
      <c r="N24" s="23">
        <v>65.75</v>
      </c>
      <c r="O24" s="23">
        <v>25.5</v>
      </c>
      <c r="P24" s="26">
        <v>1.1000000000000001</v>
      </c>
    </row>
    <row r="25" spans="1:16" ht="27.75" customHeight="1" x14ac:dyDescent="0.25">
      <c r="A25" s="202" t="s">
        <v>414</v>
      </c>
      <c r="B25" s="202" t="s">
        <v>338</v>
      </c>
      <c r="C25" s="203">
        <v>120</v>
      </c>
      <c r="D25" s="204">
        <v>120</v>
      </c>
      <c r="E25" s="203">
        <v>16.68</v>
      </c>
      <c r="F25" s="205">
        <v>2.52</v>
      </c>
      <c r="G25" s="204">
        <v>11.52</v>
      </c>
      <c r="H25" s="206">
        <v>135.6</v>
      </c>
      <c r="I25" s="207">
        <f>0.07*1.2</f>
        <v>8.4000000000000005E-2</v>
      </c>
      <c r="J25" s="208">
        <f>0.4*1.2</f>
        <v>0.48</v>
      </c>
      <c r="K25" s="208">
        <f>0.02*1.2</f>
        <v>2.4E-2</v>
      </c>
      <c r="L25" s="209">
        <f>1*1.2</f>
        <v>1.2</v>
      </c>
      <c r="M25" s="207">
        <f>35*1.2</f>
        <v>42</v>
      </c>
      <c r="N25" s="208">
        <f>160*1.2</f>
        <v>192</v>
      </c>
      <c r="O25" s="208">
        <f>23*1.2</f>
        <v>27.599999999999998</v>
      </c>
      <c r="P25" s="209">
        <f>0.6*1.2</f>
        <v>0.72</v>
      </c>
    </row>
    <row r="26" spans="1:16" ht="29.25" customHeight="1" x14ac:dyDescent="0.25">
      <c r="A26" s="194" t="s">
        <v>414</v>
      </c>
      <c r="B26" s="194" t="s">
        <v>338</v>
      </c>
      <c r="C26" s="195">
        <v>120</v>
      </c>
      <c r="D26" s="196">
        <v>120</v>
      </c>
      <c r="E26" s="195">
        <v>16.68</v>
      </c>
      <c r="F26" s="197">
        <v>2.52</v>
      </c>
      <c r="G26" s="196">
        <v>11.52</v>
      </c>
      <c r="H26" s="198">
        <v>135.6</v>
      </c>
      <c r="I26" s="199">
        <f>0.07*1.2</f>
        <v>8.4000000000000005E-2</v>
      </c>
      <c r="J26" s="200">
        <f>0.4*1.2</f>
        <v>0.48</v>
      </c>
      <c r="K26" s="200">
        <f>0.02*1.2</f>
        <v>2.4E-2</v>
      </c>
      <c r="L26" s="201">
        <f>1*1.2</f>
        <v>1.2</v>
      </c>
      <c r="M26" s="199">
        <f>35*1.2</f>
        <v>42</v>
      </c>
      <c r="N26" s="200">
        <f>160*1.2</f>
        <v>192</v>
      </c>
      <c r="O26" s="200">
        <f>23*1.2</f>
        <v>27.599999999999998</v>
      </c>
      <c r="P26" s="201">
        <f>0.6*1.2</f>
        <v>0.72</v>
      </c>
    </row>
    <row r="27" spans="1:16" x14ac:dyDescent="0.25">
      <c r="A27" s="13" t="s">
        <v>415</v>
      </c>
      <c r="B27" s="48" t="s">
        <v>63</v>
      </c>
      <c r="C27" s="14">
        <v>150</v>
      </c>
      <c r="D27" s="15"/>
      <c r="E27" s="21">
        <v>8.5500000000000007</v>
      </c>
      <c r="F27" s="19">
        <v>7.85</v>
      </c>
      <c r="G27" s="22">
        <v>37.08</v>
      </c>
      <c r="H27" s="20">
        <v>253.05</v>
      </c>
      <c r="I27" s="21">
        <v>0.20699999999999999</v>
      </c>
      <c r="J27" s="19"/>
      <c r="K27" s="19">
        <v>4.0500000000000001E-2</v>
      </c>
      <c r="L27" s="22">
        <v>0.61499999999999988</v>
      </c>
      <c r="M27" s="21">
        <v>14.25</v>
      </c>
      <c r="N27" s="19">
        <v>202.65</v>
      </c>
      <c r="O27" s="19">
        <v>135.29999999999998</v>
      </c>
      <c r="P27" s="22">
        <v>4.5449999999999999</v>
      </c>
    </row>
    <row r="28" spans="1:16" x14ac:dyDescent="0.25">
      <c r="A28" s="6" t="s">
        <v>415</v>
      </c>
      <c r="B28" s="49" t="s">
        <v>63</v>
      </c>
      <c r="C28" s="4"/>
      <c r="D28" s="5">
        <v>180</v>
      </c>
      <c r="E28" s="25">
        <v>10.26</v>
      </c>
      <c r="F28" s="23">
        <v>9.42</v>
      </c>
      <c r="G28" s="26">
        <v>44.495999999999995</v>
      </c>
      <c r="H28" s="24">
        <v>303.66000000000003</v>
      </c>
      <c r="I28" s="25">
        <v>0.24839999999999998</v>
      </c>
      <c r="J28" s="23">
        <v>0</v>
      </c>
      <c r="K28" s="23">
        <v>4.8599999999999997E-2</v>
      </c>
      <c r="L28" s="26">
        <v>0.73799999999999988</v>
      </c>
      <c r="M28" s="25">
        <v>17.099999999999998</v>
      </c>
      <c r="N28" s="23">
        <v>243.18</v>
      </c>
      <c r="O28" s="23">
        <v>162.35999999999999</v>
      </c>
      <c r="P28" s="26">
        <v>5.4539999999999997</v>
      </c>
    </row>
    <row r="29" spans="1:16" x14ac:dyDescent="0.25">
      <c r="A29" s="13" t="s">
        <v>421</v>
      </c>
      <c r="B29" s="48" t="s">
        <v>69</v>
      </c>
      <c r="C29" s="14">
        <v>40</v>
      </c>
      <c r="D29" s="15"/>
      <c r="E29" s="21">
        <v>2.64</v>
      </c>
      <c r="F29" s="19">
        <v>0.48</v>
      </c>
      <c r="G29" s="22">
        <v>13.36</v>
      </c>
      <c r="H29" s="20">
        <v>69.599999999999994</v>
      </c>
      <c r="I29" s="21">
        <v>7.1999999999999995E-2</v>
      </c>
      <c r="J29" s="19">
        <v>0</v>
      </c>
      <c r="K29" s="19">
        <v>0</v>
      </c>
      <c r="L29" s="22">
        <v>5.6</v>
      </c>
      <c r="M29" s="21">
        <v>14</v>
      </c>
      <c r="N29" s="19">
        <v>63.2</v>
      </c>
      <c r="O29" s="19">
        <v>18.8</v>
      </c>
      <c r="P29" s="22">
        <v>15.6</v>
      </c>
    </row>
    <row r="30" spans="1:16" x14ac:dyDescent="0.25">
      <c r="A30" s="6" t="s">
        <v>421</v>
      </c>
      <c r="B30" s="49" t="s">
        <v>69</v>
      </c>
      <c r="C30" s="4"/>
      <c r="D30" s="5">
        <v>80</v>
      </c>
      <c r="E30" s="25">
        <v>5.28</v>
      </c>
      <c r="F30" s="23">
        <v>0.96</v>
      </c>
      <c r="G30" s="26">
        <v>26.72</v>
      </c>
      <c r="H30" s="24">
        <v>139.19999999999999</v>
      </c>
      <c r="I30" s="25">
        <v>0.14399999999999999</v>
      </c>
      <c r="J30" s="23"/>
      <c r="K30" s="23"/>
      <c r="L30" s="26">
        <v>11.2</v>
      </c>
      <c r="M30" s="25">
        <v>28</v>
      </c>
      <c r="N30" s="23">
        <v>126.4</v>
      </c>
      <c r="O30" s="23">
        <v>37.6</v>
      </c>
      <c r="P30" s="26">
        <v>31.2</v>
      </c>
    </row>
    <row r="31" spans="1:16" ht="30" x14ac:dyDescent="0.25">
      <c r="A31" s="13" t="s">
        <v>421</v>
      </c>
      <c r="B31" s="48" t="s">
        <v>146</v>
      </c>
      <c r="C31" s="14">
        <v>200</v>
      </c>
      <c r="D31" s="15"/>
      <c r="E31" s="21">
        <v>1.4</v>
      </c>
      <c r="F31" s="19">
        <v>0</v>
      </c>
      <c r="G31" s="22">
        <v>29</v>
      </c>
      <c r="H31" s="20">
        <v>122</v>
      </c>
      <c r="I31" s="21">
        <v>0</v>
      </c>
      <c r="J31" s="19">
        <v>0</v>
      </c>
      <c r="K31" s="19">
        <v>0</v>
      </c>
      <c r="L31" s="22">
        <v>0</v>
      </c>
      <c r="M31" s="21">
        <v>1</v>
      </c>
      <c r="N31" s="19">
        <v>0</v>
      </c>
      <c r="O31" s="19">
        <v>0</v>
      </c>
      <c r="P31" s="22">
        <v>0.1</v>
      </c>
    </row>
    <row r="32" spans="1:16" ht="30" x14ac:dyDescent="0.25">
      <c r="A32" s="6" t="s">
        <v>421</v>
      </c>
      <c r="B32" s="49" t="s">
        <v>146</v>
      </c>
      <c r="C32" s="4"/>
      <c r="D32" s="5">
        <v>200</v>
      </c>
      <c r="E32" s="25">
        <v>1.4</v>
      </c>
      <c r="F32" s="23">
        <v>0</v>
      </c>
      <c r="G32" s="26">
        <v>29</v>
      </c>
      <c r="H32" s="24">
        <v>122</v>
      </c>
      <c r="I32" s="25">
        <v>0</v>
      </c>
      <c r="J32" s="23">
        <v>0</v>
      </c>
      <c r="K32" s="23">
        <v>0</v>
      </c>
      <c r="L32" s="26">
        <v>0</v>
      </c>
      <c r="M32" s="25">
        <v>1</v>
      </c>
      <c r="N32" s="23">
        <v>0</v>
      </c>
      <c r="O32" s="23">
        <v>0</v>
      </c>
      <c r="P32" s="26">
        <v>0.1</v>
      </c>
    </row>
    <row r="33" spans="1:16" s="33" customFormat="1" x14ac:dyDescent="0.25">
      <c r="A33" s="61"/>
      <c r="B33" s="62" t="s">
        <v>170</v>
      </c>
      <c r="C33" s="63"/>
      <c r="D33" s="64"/>
      <c r="E33" s="65"/>
      <c r="F33" s="66"/>
      <c r="G33" s="67"/>
      <c r="H33" s="68">
        <f>SUM(H21,H23,H25,H27,H29,H31)</f>
        <v>775.65</v>
      </c>
      <c r="I33" s="65"/>
      <c r="J33" s="66"/>
      <c r="K33" s="66"/>
      <c r="L33" s="67"/>
      <c r="M33" s="65"/>
      <c r="N33" s="66"/>
      <c r="O33" s="66"/>
      <c r="P33" s="67"/>
    </row>
    <row r="34" spans="1:16" s="33" customFormat="1" x14ac:dyDescent="0.25">
      <c r="A34" s="69"/>
      <c r="B34" s="70" t="s">
        <v>171</v>
      </c>
      <c r="C34" s="71"/>
      <c r="D34" s="72"/>
      <c r="E34" s="73"/>
      <c r="F34" s="74"/>
      <c r="G34" s="75"/>
      <c r="H34" s="76">
        <f>SUM(H22,H24,H26,H28,H30,H32)</f>
        <v>971.96</v>
      </c>
      <c r="I34" s="73"/>
      <c r="J34" s="74"/>
      <c r="K34" s="74"/>
      <c r="L34" s="75"/>
      <c r="M34" s="73"/>
      <c r="N34" s="74"/>
      <c r="O34" s="74"/>
      <c r="P34" s="75"/>
    </row>
    <row r="35" spans="1:16" x14ac:dyDescent="0.25">
      <c r="A35" s="6"/>
      <c r="B35" s="47" t="s">
        <v>132</v>
      </c>
      <c r="C35" s="4"/>
      <c r="D35" s="5"/>
      <c r="E35" s="25"/>
      <c r="F35" s="23"/>
      <c r="G35" s="26"/>
      <c r="H35" s="24"/>
      <c r="I35" s="25"/>
      <c r="J35" s="23"/>
      <c r="K35" s="23"/>
      <c r="L35" s="26"/>
      <c r="M35" s="25"/>
      <c r="N35" s="23"/>
      <c r="O35" s="23"/>
      <c r="P35" s="26"/>
    </row>
    <row r="36" spans="1:16" s="1" customFormat="1" x14ac:dyDescent="0.25">
      <c r="A36" s="94" t="s">
        <v>421</v>
      </c>
      <c r="B36" s="51" t="s">
        <v>351</v>
      </c>
      <c r="C36" s="95">
        <v>100</v>
      </c>
      <c r="D36" s="96"/>
      <c r="E36" s="97">
        <v>0.6</v>
      </c>
      <c r="F36" s="98">
        <v>0.6</v>
      </c>
      <c r="G36" s="99">
        <v>15.4</v>
      </c>
      <c r="H36" s="100">
        <v>72</v>
      </c>
      <c r="I36" s="97">
        <v>0.05</v>
      </c>
      <c r="J36" s="98">
        <v>6</v>
      </c>
      <c r="K36" s="98">
        <v>0</v>
      </c>
      <c r="L36" s="99">
        <v>0.4</v>
      </c>
      <c r="M36" s="97">
        <v>30</v>
      </c>
      <c r="N36" s="98">
        <v>22</v>
      </c>
      <c r="O36" s="98">
        <v>17</v>
      </c>
      <c r="P36" s="99">
        <v>0.6</v>
      </c>
    </row>
    <row r="37" spans="1:16" s="1" customFormat="1" x14ac:dyDescent="0.25">
      <c r="A37" s="101" t="s">
        <v>421</v>
      </c>
      <c r="B37" s="52" t="s">
        <v>351</v>
      </c>
      <c r="C37" s="102"/>
      <c r="D37" s="103">
        <v>100</v>
      </c>
      <c r="E37" s="104">
        <v>0.6</v>
      </c>
      <c r="F37" s="105">
        <v>0.6</v>
      </c>
      <c r="G37" s="106">
        <v>15.4</v>
      </c>
      <c r="H37" s="107">
        <v>72</v>
      </c>
      <c r="I37" s="104">
        <v>0.05</v>
      </c>
      <c r="J37" s="105">
        <v>6</v>
      </c>
      <c r="K37" s="105">
        <v>0</v>
      </c>
      <c r="L37" s="106">
        <v>0.4</v>
      </c>
      <c r="M37" s="104">
        <v>30</v>
      </c>
      <c r="N37" s="105">
        <v>22</v>
      </c>
      <c r="O37" s="105">
        <v>17</v>
      </c>
      <c r="P37" s="106">
        <v>0.6</v>
      </c>
    </row>
    <row r="38" spans="1:16" x14ac:dyDescent="0.25">
      <c r="A38" s="13" t="s">
        <v>421</v>
      </c>
      <c r="B38" s="51" t="s">
        <v>342</v>
      </c>
      <c r="C38" s="14">
        <v>50</v>
      </c>
      <c r="D38" s="15"/>
      <c r="E38" s="21">
        <v>2.95</v>
      </c>
      <c r="F38" s="19">
        <v>2.35</v>
      </c>
      <c r="G38" s="22">
        <v>37.5</v>
      </c>
      <c r="H38" s="20">
        <v>183</v>
      </c>
      <c r="I38" s="21">
        <v>0.04</v>
      </c>
      <c r="J38" s="19">
        <v>0</v>
      </c>
      <c r="K38" s="19">
        <v>0</v>
      </c>
      <c r="L38" s="22">
        <v>1.2</v>
      </c>
      <c r="M38" s="21">
        <v>5.5</v>
      </c>
      <c r="N38" s="19">
        <v>25</v>
      </c>
      <c r="O38" s="19">
        <v>4.5</v>
      </c>
      <c r="P38" s="22">
        <v>0.4</v>
      </c>
    </row>
    <row r="39" spans="1:16" x14ac:dyDescent="0.25">
      <c r="A39" s="6" t="s">
        <v>421</v>
      </c>
      <c r="B39" s="52" t="s">
        <v>342</v>
      </c>
      <c r="C39" s="4"/>
      <c r="D39" s="5">
        <v>70</v>
      </c>
      <c r="E39" s="25">
        <f>(70/50)*E38</f>
        <v>4.13</v>
      </c>
      <c r="F39" s="23">
        <f t="shared" ref="F39:P39" si="2">(70/50)*F38</f>
        <v>3.29</v>
      </c>
      <c r="G39" s="23">
        <f t="shared" si="2"/>
        <v>52.5</v>
      </c>
      <c r="H39" s="25">
        <f t="shared" si="2"/>
        <v>256.2</v>
      </c>
      <c r="I39" s="25">
        <f t="shared" si="2"/>
        <v>5.5999999999999994E-2</v>
      </c>
      <c r="J39" s="25">
        <f t="shared" si="2"/>
        <v>0</v>
      </c>
      <c r="K39" s="25">
        <f t="shared" si="2"/>
        <v>0</v>
      </c>
      <c r="L39" s="25">
        <f t="shared" si="2"/>
        <v>1.68</v>
      </c>
      <c r="M39" s="25">
        <f t="shared" si="2"/>
        <v>7.6999999999999993</v>
      </c>
      <c r="N39" s="23">
        <f t="shared" si="2"/>
        <v>35</v>
      </c>
      <c r="O39" s="23">
        <f t="shared" si="2"/>
        <v>6.3</v>
      </c>
      <c r="P39" s="25">
        <f t="shared" si="2"/>
        <v>0.55999999999999994</v>
      </c>
    </row>
    <row r="40" spans="1:16" x14ac:dyDescent="0.25">
      <c r="A40" s="13" t="s">
        <v>421</v>
      </c>
      <c r="B40" s="48" t="s">
        <v>34</v>
      </c>
      <c r="C40" s="14">
        <v>200</v>
      </c>
      <c r="D40" s="15"/>
      <c r="E40" s="21">
        <v>10</v>
      </c>
      <c r="F40" s="19">
        <v>3</v>
      </c>
      <c r="G40" s="22">
        <v>7</v>
      </c>
      <c r="H40" s="20">
        <v>102</v>
      </c>
      <c r="I40" s="21">
        <v>0.06</v>
      </c>
      <c r="J40" s="19">
        <v>1.2</v>
      </c>
      <c r="K40" s="19">
        <v>0.04</v>
      </c>
      <c r="L40" s="22">
        <v>0</v>
      </c>
      <c r="M40" s="21">
        <v>238</v>
      </c>
      <c r="N40" s="19">
        <v>182</v>
      </c>
      <c r="O40" s="19">
        <v>28</v>
      </c>
      <c r="P40" s="22">
        <v>0.2</v>
      </c>
    </row>
    <row r="41" spans="1:16" x14ac:dyDescent="0.25">
      <c r="A41" s="16" t="s">
        <v>421</v>
      </c>
      <c r="B41" s="50" t="s">
        <v>34</v>
      </c>
      <c r="C41" s="17"/>
      <c r="D41" s="18">
        <v>200</v>
      </c>
      <c r="E41" s="29">
        <v>10</v>
      </c>
      <c r="F41" s="27">
        <v>3</v>
      </c>
      <c r="G41" s="30">
        <v>7</v>
      </c>
      <c r="H41" s="28">
        <v>102</v>
      </c>
      <c r="I41" s="29">
        <v>0.06</v>
      </c>
      <c r="J41" s="27">
        <v>1.2</v>
      </c>
      <c r="K41" s="27">
        <v>0.04</v>
      </c>
      <c r="L41" s="30">
        <v>0</v>
      </c>
      <c r="M41" s="29">
        <v>238</v>
      </c>
      <c r="N41" s="27">
        <v>182</v>
      </c>
      <c r="O41" s="27">
        <v>28</v>
      </c>
      <c r="P41" s="30">
        <v>0.2</v>
      </c>
    </row>
    <row r="42" spans="1:16" s="33" customFormat="1" x14ac:dyDescent="0.25">
      <c r="A42" s="61"/>
      <c r="B42" s="62" t="s">
        <v>170</v>
      </c>
      <c r="C42" s="63"/>
      <c r="D42" s="64"/>
      <c r="E42" s="65"/>
      <c r="F42" s="66"/>
      <c r="G42" s="67"/>
      <c r="H42" s="68">
        <f>SUM(H36,H38,H40)</f>
        <v>357</v>
      </c>
      <c r="I42" s="65"/>
      <c r="J42" s="66"/>
      <c r="K42" s="66"/>
      <c r="L42" s="67"/>
      <c r="M42" s="65"/>
      <c r="N42" s="66"/>
      <c r="O42" s="66"/>
      <c r="P42" s="67"/>
    </row>
    <row r="43" spans="1:16" s="33" customFormat="1" x14ac:dyDescent="0.25">
      <c r="A43" s="69"/>
      <c r="B43" s="70" t="s">
        <v>171</v>
      </c>
      <c r="C43" s="71"/>
      <c r="D43" s="72"/>
      <c r="E43" s="73"/>
      <c r="F43" s="74"/>
      <c r="G43" s="75"/>
      <c r="H43" s="76">
        <f>SUM(H37,H39,H41)</f>
        <v>430.2</v>
      </c>
      <c r="I43" s="73"/>
      <c r="J43" s="74"/>
      <c r="K43" s="74"/>
      <c r="L43" s="75"/>
      <c r="M43" s="73"/>
      <c r="N43" s="74"/>
      <c r="O43" s="74"/>
      <c r="P43" s="75"/>
    </row>
    <row r="44" spans="1:16" s="33" customFormat="1" x14ac:dyDescent="0.25">
      <c r="A44" s="77"/>
      <c r="B44" s="78" t="s">
        <v>172</v>
      </c>
      <c r="C44" s="79"/>
      <c r="D44" s="80"/>
      <c r="E44" s="81">
        <f t="shared" ref="E44:P44" si="3">SUM(E18,E33,E42)</f>
        <v>21.18</v>
      </c>
      <c r="F44" s="82">
        <f t="shared" si="3"/>
        <v>139.90000000000003</v>
      </c>
      <c r="G44" s="83">
        <f t="shared" si="3"/>
        <v>117.9</v>
      </c>
      <c r="H44" s="84">
        <f t="shared" si="3"/>
        <v>2254.5</v>
      </c>
      <c r="I44" s="81">
        <f t="shared" si="3"/>
        <v>0.129</v>
      </c>
      <c r="J44" s="82">
        <f t="shared" si="3"/>
        <v>2.9450000000000003</v>
      </c>
      <c r="K44" s="82">
        <f t="shared" si="3"/>
        <v>0.19850000000000001</v>
      </c>
      <c r="L44" s="83">
        <f t="shared" si="3"/>
        <v>0.55499999999999994</v>
      </c>
      <c r="M44" s="81">
        <f t="shared" si="3"/>
        <v>407.4</v>
      </c>
      <c r="N44" s="82">
        <f t="shared" si="3"/>
        <v>363.3</v>
      </c>
      <c r="O44" s="82">
        <f t="shared" si="3"/>
        <v>61.35</v>
      </c>
      <c r="P44" s="83">
        <f t="shared" si="3"/>
        <v>1.5750000000000002</v>
      </c>
    </row>
    <row r="45" spans="1:16" s="33" customFormat="1" ht="15.75" thickBot="1" x14ac:dyDescent="0.3">
      <c r="A45" s="85"/>
      <c r="B45" s="86" t="s">
        <v>173</v>
      </c>
      <c r="C45" s="87"/>
      <c r="D45" s="88"/>
      <c r="E45" s="89">
        <f t="shared" ref="E45:P45" si="4">SUM(E19,E34,E43)</f>
        <v>22.565000000000001</v>
      </c>
      <c r="F45" s="90">
        <f t="shared" si="4"/>
        <v>161.45000000000002</v>
      </c>
      <c r="G45" s="91">
        <f t="shared" si="4"/>
        <v>126</v>
      </c>
      <c r="H45" s="92">
        <f t="shared" si="4"/>
        <v>2581.3599999999997</v>
      </c>
      <c r="I45" s="89">
        <f t="shared" si="4"/>
        <v>0.14500000000000002</v>
      </c>
      <c r="J45" s="90">
        <f t="shared" si="4"/>
        <v>3.33</v>
      </c>
      <c r="K45" s="90">
        <f t="shared" si="4"/>
        <v>0.21199999999999999</v>
      </c>
      <c r="L45" s="91">
        <f t="shared" si="4"/>
        <v>0.6</v>
      </c>
      <c r="M45" s="89">
        <f t="shared" si="4"/>
        <v>443.25</v>
      </c>
      <c r="N45" s="90">
        <f t="shared" si="4"/>
        <v>401.25</v>
      </c>
      <c r="O45" s="90">
        <f t="shared" si="4"/>
        <v>69.25</v>
      </c>
      <c r="P45" s="91">
        <f t="shared" si="4"/>
        <v>1.6850000000000001</v>
      </c>
    </row>
  </sheetData>
  <mergeCells count="9">
    <mergeCell ref="A1:P1"/>
    <mergeCell ref="A2:P2"/>
    <mergeCell ref="A3:A4"/>
    <mergeCell ref="B3:B4"/>
    <mergeCell ref="C3:D3"/>
    <mergeCell ref="E3:G3"/>
    <mergeCell ref="H3:H4"/>
    <mergeCell ref="I3:L3"/>
    <mergeCell ref="M3:P3"/>
  </mergeCells>
  <pageMargins left="0.56999999999999995" right="0.19685039370078741" top="0.21" bottom="0.31496062992125984" header="0.19685039370078741" footer="0.31496062992125984"/>
  <pageSetup paperSize="9" scale="7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A19" workbookViewId="0">
      <selection activeCell="A41" sqref="A41"/>
    </sheetView>
  </sheetViews>
  <sheetFormatPr defaultRowHeight="15" x14ac:dyDescent="0.25"/>
  <cols>
    <col min="1" max="1" width="9.5703125" customWidth="1"/>
    <col min="2" max="2" width="36.140625" style="3" customWidth="1"/>
    <col min="8" max="8" width="15.140625" customWidth="1"/>
  </cols>
  <sheetData>
    <row r="1" spans="1:16" x14ac:dyDescent="0.25">
      <c r="A1" s="247" t="s">
        <v>337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</row>
    <row r="2" spans="1:16" ht="15.75" thickBot="1" x14ac:dyDescent="0.3">
      <c r="A2" s="234" t="s">
        <v>330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</row>
    <row r="3" spans="1:16" s="33" customFormat="1" x14ac:dyDescent="0.25">
      <c r="A3" s="235" t="s">
        <v>113</v>
      </c>
      <c r="B3" s="235" t="s">
        <v>95</v>
      </c>
      <c r="C3" s="237" t="s">
        <v>96</v>
      </c>
      <c r="D3" s="238"/>
      <c r="E3" s="239" t="s">
        <v>97</v>
      </c>
      <c r="F3" s="240"/>
      <c r="G3" s="241"/>
      <c r="H3" s="242" t="s">
        <v>98</v>
      </c>
      <c r="I3" s="244" t="s">
        <v>99</v>
      </c>
      <c r="J3" s="245"/>
      <c r="K3" s="245"/>
      <c r="L3" s="246"/>
      <c r="M3" s="239" t="s">
        <v>100</v>
      </c>
      <c r="N3" s="240"/>
      <c r="O3" s="240"/>
      <c r="P3" s="241"/>
    </row>
    <row r="4" spans="1:16" s="33" customFormat="1" ht="26.25" x14ac:dyDescent="0.25">
      <c r="A4" s="236"/>
      <c r="B4" s="236"/>
      <c r="C4" s="53" t="s">
        <v>101</v>
      </c>
      <c r="D4" s="54" t="s">
        <v>102</v>
      </c>
      <c r="E4" s="55" t="s">
        <v>2</v>
      </c>
      <c r="F4" s="56" t="s">
        <v>103</v>
      </c>
      <c r="G4" s="57" t="s">
        <v>104</v>
      </c>
      <c r="H4" s="243"/>
      <c r="I4" s="58" t="s">
        <v>105</v>
      </c>
      <c r="J4" s="59" t="s">
        <v>106</v>
      </c>
      <c r="K4" s="59" t="s">
        <v>107</v>
      </c>
      <c r="L4" s="60" t="s">
        <v>108</v>
      </c>
      <c r="M4" s="55" t="s">
        <v>109</v>
      </c>
      <c r="N4" s="56" t="s">
        <v>110</v>
      </c>
      <c r="O4" s="56" t="s">
        <v>111</v>
      </c>
      <c r="P4" s="57" t="s">
        <v>112</v>
      </c>
    </row>
    <row r="5" spans="1:16" x14ac:dyDescent="0.25">
      <c r="A5" s="6"/>
      <c r="B5" s="47" t="s">
        <v>114</v>
      </c>
      <c r="C5" s="4"/>
      <c r="D5" s="5"/>
      <c r="E5" s="25"/>
      <c r="F5" s="23"/>
      <c r="G5" s="26"/>
      <c r="H5" s="24"/>
      <c r="I5" s="25"/>
      <c r="J5" s="23"/>
      <c r="K5" s="23"/>
      <c r="L5" s="26"/>
      <c r="M5" s="25"/>
      <c r="N5" s="23"/>
      <c r="O5" s="23"/>
      <c r="P5" s="26"/>
    </row>
    <row r="6" spans="1:16" x14ac:dyDescent="0.25">
      <c r="A6" s="13" t="s">
        <v>384</v>
      </c>
      <c r="B6" s="48" t="s">
        <v>311</v>
      </c>
      <c r="C6" s="14">
        <v>60</v>
      </c>
      <c r="D6" s="15"/>
      <c r="E6" s="21" t="s">
        <v>314</v>
      </c>
      <c r="F6" s="19" t="s">
        <v>315</v>
      </c>
      <c r="G6" s="22" t="s">
        <v>316</v>
      </c>
      <c r="H6" s="20" t="s">
        <v>317</v>
      </c>
      <c r="I6" s="21">
        <v>0.01</v>
      </c>
      <c r="J6" s="19" t="s">
        <v>318</v>
      </c>
      <c r="K6" s="19">
        <v>0</v>
      </c>
      <c r="L6" s="22" t="s">
        <v>319</v>
      </c>
      <c r="M6" s="21" t="s">
        <v>320</v>
      </c>
      <c r="N6" s="19" t="s">
        <v>321</v>
      </c>
      <c r="O6" s="19" t="s">
        <v>322</v>
      </c>
      <c r="P6" s="22">
        <v>0.54</v>
      </c>
    </row>
    <row r="7" spans="1:16" x14ac:dyDescent="0.25">
      <c r="A7" s="6" t="s">
        <v>384</v>
      </c>
      <c r="B7" s="49" t="s">
        <v>339</v>
      </c>
      <c r="C7" s="4"/>
      <c r="D7" s="5">
        <v>100</v>
      </c>
      <c r="E7" s="25">
        <v>1.1000000000000001</v>
      </c>
      <c r="F7" s="25" t="s">
        <v>323</v>
      </c>
      <c r="G7" s="25" t="s">
        <v>324</v>
      </c>
      <c r="H7" s="25" t="s">
        <v>325</v>
      </c>
      <c r="I7" s="25">
        <v>0.01</v>
      </c>
      <c r="J7" s="25" t="s">
        <v>326</v>
      </c>
      <c r="K7" s="25">
        <v>0</v>
      </c>
      <c r="L7" s="25" t="s">
        <v>327</v>
      </c>
      <c r="M7" s="25" t="s">
        <v>328</v>
      </c>
      <c r="N7" s="25">
        <v>84</v>
      </c>
      <c r="O7" s="25">
        <v>49.5</v>
      </c>
      <c r="P7" s="25">
        <v>1.35</v>
      </c>
    </row>
    <row r="8" spans="1:16" ht="30" x14ac:dyDescent="0.25">
      <c r="A8" s="13" t="s">
        <v>385</v>
      </c>
      <c r="B8" s="51" t="s">
        <v>386</v>
      </c>
      <c r="C8" s="14">
        <v>200</v>
      </c>
      <c r="D8" s="15"/>
      <c r="E8" s="21">
        <v>6.1844999999999999</v>
      </c>
      <c r="F8" s="19">
        <v>7.4413499999999999</v>
      </c>
      <c r="G8" s="19">
        <v>30.78285</v>
      </c>
      <c r="H8" s="21">
        <v>214.86149999999998</v>
      </c>
      <c r="I8" s="21">
        <v>7.7804999999999999E-2</v>
      </c>
      <c r="J8" s="19">
        <v>1.3765499999999999</v>
      </c>
      <c r="K8" s="19">
        <v>5.1869999999999999E-2</v>
      </c>
      <c r="L8" s="19">
        <v>0.51870000000000005</v>
      </c>
      <c r="M8" s="21">
        <v>132.46799999999999</v>
      </c>
      <c r="N8" s="19">
        <v>120.89699999999999</v>
      </c>
      <c r="O8" s="19">
        <v>20.1495</v>
      </c>
      <c r="P8" s="19">
        <v>0.43890000000000007</v>
      </c>
    </row>
    <row r="9" spans="1:16" ht="30" x14ac:dyDescent="0.25">
      <c r="A9" s="6" t="s">
        <v>385</v>
      </c>
      <c r="B9" s="52" t="s">
        <v>386</v>
      </c>
      <c r="C9" s="4"/>
      <c r="D9" s="5">
        <v>250</v>
      </c>
      <c r="E9" s="25">
        <v>7.7306249999999999</v>
      </c>
      <c r="F9" s="23">
        <v>9.3016874999999999</v>
      </c>
      <c r="G9" s="26">
        <v>38.478562500000002</v>
      </c>
      <c r="H9" s="24">
        <v>268.57687499999997</v>
      </c>
      <c r="I9" s="25">
        <v>9.7256250000000002E-2</v>
      </c>
      <c r="J9" s="23">
        <v>1.7206874999999999</v>
      </c>
      <c r="K9" s="23">
        <v>6.4837499999999992E-2</v>
      </c>
      <c r="L9" s="26">
        <v>0.64837500000000003</v>
      </c>
      <c r="M9" s="25">
        <v>165.58499999999998</v>
      </c>
      <c r="N9" s="23">
        <v>151.12124999999997</v>
      </c>
      <c r="O9" s="23">
        <v>25.186875000000001</v>
      </c>
      <c r="P9" s="26">
        <v>0.54862500000000014</v>
      </c>
    </row>
    <row r="10" spans="1:16" x14ac:dyDescent="0.25">
      <c r="A10" s="13"/>
      <c r="B10" s="48"/>
      <c r="C10" s="14"/>
      <c r="D10" s="15"/>
      <c r="E10" s="21"/>
      <c r="F10" s="19"/>
      <c r="G10" s="22"/>
      <c r="H10" s="20"/>
      <c r="I10" s="21"/>
      <c r="J10" s="19"/>
      <c r="K10" s="19"/>
      <c r="L10" s="22"/>
      <c r="M10" s="21"/>
      <c r="N10" s="19"/>
      <c r="O10" s="19"/>
      <c r="P10" s="22"/>
    </row>
    <row r="11" spans="1:16" x14ac:dyDescent="0.25">
      <c r="A11" s="6"/>
      <c r="B11" s="49"/>
      <c r="C11" s="4"/>
      <c r="D11" s="5"/>
      <c r="E11" s="25"/>
      <c r="F11" s="23"/>
      <c r="G11" s="26"/>
      <c r="H11" s="24"/>
      <c r="I11" s="25"/>
      <c r="J11" s="23"/>
      <c r="K11" s="23"/>
      <c r="L11" s="26"/>
      <c r="M11" s="25"/>
      <c r="N11" s="23"/>
      <c r="O11" s="23"/>
      <c r="P11" s="26"/>
    </row>
    <row r="12" spans="1:16" x14ac:dyDescent="0.25">
      <c r="A12" s="13" t="s">
        <v>387</v>
      </c>
      <c r="B12" s="93" t="s">
        <v>25</v>
      </c>
      <c r="C12" s="14">
        <v>200</v>
      </c>
      <c r="D12" s="15"/>
      <c r="E12" s="21">
        <v>0.1</v>
      </c>
      <c r="F12" s="19">
        <v>0</v>
      </c>
      <c r="G12" s="22">
        <v>15.2</v>
      </c>
      <c r="H12" s="20">
        <v>61</v>
      </c>
      <c r="I12" s="21">
        <v>0</v>
      </c>
      <c r="J12" s="19">
        <v>2.8</v>
      </c>
      <c r="K12" s="19">
        <v>0</v>
      </c>
      <c r="L12" s="22">
        <v>0</v>
      </c>
      <c r="M12" s="21">
        <v>14.2</v>
      </c>
      <c r="N12" s="19">
        <v>4</v>
      </c>
      <c r="O12" s="19">
        <v>2</v>
      </c>
      <c r="P12" s="22">
        <v>0.4</v>
      </c>
    </row>
    <row r="13" spans="1:16" x14ac:dyDescent="0.25">
      <c r="A13" s="6" t="s">
        <v>387</v>
      </c>
      <c r="B13" s="49" t="s">
        <v>25</v>
      </c>
      <c r="C13" s="4"/>
      <c r="D13" s="5">
        <v>200</v>
      </c>
      <c r="E13" s="25">
        <v>0.1</v>
      </c>
      <c r="F13" s="23">
        <v>0</v>
      </c>
      <c r="G13" s="26">
        <v>15.2</v>
      </c>
      <c r="H13" s="24">
        <v>61</v>
      </c>
      <c r="I13" s="25">
        <v>0</v>
      </c>
      <c r="J13" s="23">
        <v>2.8</v>
      </c>
      <c r="K13" s="23">
        <v>0</v>
      </c>
      <c r="L13" s="26">
        <v>0</v>
      </c>
      <c r="M13" s="25">
        <v>14.2</v>
      </c>
      <c r="N13" s="23">
        <v>4</v>
      </c>
      <c r="O13" s="23">
        <v>2</v>
      </c>
      <c r="P13" s="26">
        <v>0.4</v>
      </c>
    </row>
    <row r="14" spans="1:16" x14ac:dyDescent="0.25">
      <c r="A14" s="13"/>
      <c r="B14" s="48"/>
      <c r="C14" s="14"/>
      <c r="D14" s="15"/>
      <c r="E14" s="21"/>
      <c r="F14" s="19"/>
      <c r="G14" s="22"/>
      <c r="H14" s="20"/>
      <c r="I14" s="21"/>
      <c r="J14" s="19"/>
      <c r="K14" s="19"/>
      <c r="L14" s="22"/>
      <c r="M14" s="21"/>
      <c r="N14" s="19"/>
      <c r="O14" s="19"/>
      <c r="P14" s="22"/>
    </row>
    <row r="15" spans="1:16" s="12" customFormat="1" x14ac:dyDescent="0.25">
      <c r="A15" s="16"/>
      <c r="B15" s="50"/>
      <c r="C15" s="17"/>
      <c r="D15" s="18"/>
      <c r="E15" s="29"/>
      <c r="F15" s="27"/>
      <c r="G15" s="30"/>
      <c r="H15" s="28"/>
      <c r="I15" s="29"/>
      <c r="J15" s="27"/>
      <c r="K15" s="27"/>
      <c r="L15" s="30"/>
      <c r="M15" s="29"/>
      <c r="N15" s="27"/>
      <c r="O15" s="27"/>
      <c r="P15" s="30"/>
    </row>
    <row r="16" spans="1:16" x14ac:dyDescent="0.25">
      <c r="A16" s="13"/>
      <c r="B16" s="48"/>
      <c r="C16" s="14"/>
      <c r="D16" s="15"/>
      <c r="E16" s="21"/>
      <c r="F16" s="19"/>
      <c r="G16" s="22"/>
      <c r="H16" s="20"/>
      <c r="I16" s="21"/>
      <c r="J16" s="19"/>
      <c r="K16" s="19"/>
      <c r="L16" s="22"/>
      <c r="M16" s="21"/>
      <c r="N16" s="19"/>
      <c r="O16" s="19"/>
      <c r="P16" s="22"/>
    </row>
    <row r="17" spans="1:16" x14ac:dyDescent="0.25">
      <c r="A17" s="6"/>
      <c r="B17" s="49"/>
      <c r="C17" s="4"/>
      <c r="D17" s="5"/>
      <c r="E17" s="25"/>
      <c r="F17" s="23"/>
      <c r="G17" s="26"/>
      <c r="H17" s="24"/>
      <c r="I17" s="25"/>
      <c r="J17" s="23"/>
      <c r="K17" s="23"/>
      <c r="L17" s="26"/>
      <c r="M17" s="25"/>
      <c r="N17" s="23"/>
      <c r="O17" s="23"/>
      <c r="P17" s="26"/>
    </row>
    <row r="18" spans="1:16" s="33" customFormat="1" x14ac:dyDescent="0.25">
      <c r="A18" s="61"/>
      <c r="B18" s="62" t="s">
        <v>170</v>
      </c>
      <c r="C18" s="63"/>
      <c r="D18" s="64"/>
      <c r="E18" s="65">
        <f t="shared" ref="E18:G19" si="0">SUM(E6,E8,E10,E12,E14,E16)</f>
        <v>6.2844999999999995</v>
      </c>
      <c r="F18" s="66">
        <f t="shared" si="0"/>
        <v>7.4413499999999999</v>
      </c>
      <c r="G18" s="67">
        <f t="shared" si="0"/>
        <v>45.982849999999999</v>
      </c>
      <c r="H18" s="68">
        <f>SUM(H6,H8,H10,H12,H14,H16)</f>
        <v>275.86149999999998</v>
      </c>
      <c r="I18" s="65">
        <f t="shared" ref="I18:P19" si="1">SUM(I6,I8,I10,I12,I14,I16)</f>
        <v>8.7804999999999994E-2</v>
      </c>
      <c r="J18" s="66">
        <f t="shared" si="1"/>
        <v>4.1765499999999998</v>
      </c>
      <c r="K18" s="66">
        <f t="shared" si="1"/>
        <v>5.1869999999999999E-2</v>
      </c>
      <c r="L18" s="67">
        <f t="shared" si="1"/>
        <v>0.51870000000000005</v>
      </c>
      <c r="M18" s="65">
        <f t="shared" si="1"/>
        <v>146.66799999999998</v>
      </c>
      <c r="N18" s="66">
        <f t="shared" si="1"/>
        <v>124.89699999999999</v>
      </c>
      <c r="O18" s="66">
        <f t="shared" si="1"/>
        <v>22.1495</v>
      </c>
      <c r="P18" s="67">
        <f t="shared" si="1"/>
        <v>1.3789000000000002</v>
      </c>
    </row>
    <row r="19" spans="1:16" s="33" customFormat="1" x14ac:dyDescent="0.25">
      <c r="A19" s="69"/>
      <c r="B19" s="70" t="s">
        <v>171</v>
      </c>
      <c r="C19" s="71"/>
      <c r="D19" s="72"/>
      <c r="E19" s="73">
        <f t="shared" si="0"/>
        <v>8.9306249999999991</v>
      </c>
      <c r="F19" s="74">
        <f t="shared" si="0"/>
        <v>9.3016874999999999</v>
      </c>
      <c r="G19" s="75">
        <f t="shared" si="0"/>
        <v>53.678562499999998</v>
      </c>
      <c r="H19" s="76">
        <f>SUM(H7,H9,H11,H13,H15,H17)</f>
        <v>329.57687499999997</v>
      </c>
      <c r="I19" s="73">
        <f t="shared" si="1"/>
        <v>0.10725625</v>
      </c>
      <c r="J19" s="74">
        <f t="shared" si="1"/>
        <v>4.5206874999999993</v>
      </c>
      <c r="K19" s="74">
        <f t="shared" si="1"/>
        <v>6.4837499999999992E-2</v>
      </c>
      <c r="L19" s="75">
        <f t="shared" si="1"/>
        <v>0.64837500000000003</v>
      </c>
      <c r="M19" s="73">
        <f t="shared" si="1"/>
        <v>179.78499999999997</v>
      </c>
      <c r="N19" s="74">
        <f t="shared" si="1"/>
        <v>239.12124999999997</v>
      </c>
      <c r="O19" s="74">
        <f t="shared" si="1"/>
        <v>76.686875000000001</v>
      </c>
      <c r="P19" s="75">
        <f t="shared" si="1"/>
        <v>2.2986250000000004</v>
      </c>
    </row>
    <row r="20" spans="1:16" x14ac:dyDescent="0.25">
      <c r="A20" s="6"/>
      <c r="B20" s="47" t="s">
        <v>131</v>
      </c>
      <c r="C20" s="4"/>
      <c r="D20" s="5"/>
      <c r="E20" s="25"/>
      <c r="F20" s="23"/>
      <c r="G20" s="26"/>
      <c r="H20" s="24"/>
      <c r="I20" s="25"/>
      <c r="J20" s="23"/>
      <c r="K20" s="23"/>
      <c r="L20" s="26"/>
      <c r="M20" s="25"/>
      <c r="N20" s="23"/>
      <c r="O20" s="23"/>
      <c r="P20" s="26"/>
    </row>
    <row r="21" spans="1:16" s="1" customFormat="1" x14ac:dyDescent="0.25">
      <c r="A21" s="94" t="s">
        <v>388</v>
      </c>
      <c r="B21" s="51" t="s">
        <v>139</v>
      </c>
      <c r="C21" s="95">
        <v>100</v>
      </c>
      <c r="D21" s="96"/>
      <c r="E21" s="97">
        <v>1.9</v>
      </c>
      <c r="F21" s="98">
        <v>5.4</v>
      </c>
      <c r="G21" s="99">
        <v>13.4</v>
      </c>
      <c r="H21" s="100">
        <v>110</v>
      </c>
      <c r="I21" s="97">
        <v>0.09</v>
      </c>
      <c r="J21" s="98">
        <v>12.2</v>
      </c>
      <c r="K21" s="98">
        <v>0</v>
      </c>
      <c r="L21" s="99">
        <v>2.2999999999999998</v>
      </c>
      <c r="M21" s="97">
        <v>14</v>
      </c>
      <c r="N21" s="98">
        <v>56</v>
      </c>
      <c r="O21" s="98">
        <v>21</v>
      </c>
      <c r="P21" s="99">
        <v>0.8</v>
      </c>
    </row>
    <row r="22" spans="1:16" s="1" customFormat="1" x14ac:dyDescent="0.25">
      <c r="A22" s="101" t="s">
        <v>388</v>
      </c>
      <c r="B22" s="135" t="s">
        <v>139</v>
      </c>
      <c r="C22" s="102"/>
      <c r="D22" s="103">
        <v>150</v>
      </c>
      <c r="E22" s="104">
        <f>(150/100)*E21</f>
        <v>2.8499999999999996</v>
      </c>
      <c r="F22" s="105">
        <f t="shared" ref="F22:P22" si="2">(150/100)*F21</f>
        <v>8.1000000000000014</v>
      </c>
      <c r="G22" s="105">
        <f t="shared" si="2"/>
        <v>20.100000000000001</v>
      </c>
      <c r="H22" s="104">
        <f t="shared" si="2"/>
        <v>165</v>
      </c>
      <c r="I22" s="104">
        <f t="shared" si="2"/>
        <v>0.13500000000000001</v>
      </c>
      <c r="J22" s="105">
        <f t="shared" si="2"/>
        <v>18.299999999999997</v>
      </c>
      <c r="K22" s="105">
        <f t="shared" si="2"/>
        <v>0</v>
      </c>
      <c r="L22" s="105">
        <f t="shared" si="2"/>
        <v>3.4499999999999997</v>
      </c>
      <c r="M22" s="104">
        <f t="shared" si="2"/>
        <v>21</v>
      </c>
      <c r="N22" s="105">
        <f t="shared" si="2"/>
        <v>84</v>
      </c>
      <c r="O22" s="105">
        <f t="shared" si="2"/>
        <v>31.5</v>
      </c>
      <c r="P22" s="105">
        <f t="shared" si="2"/>
        <v>1.2000000000000002</v>
      </c>
    </row>
    <row r="23" spans="1:16" ht="15.75" customHeight="1" x14ac:dyDescent="0.25">
      <c r="A23" s="13" t="s">
        <v>417</v>
      </c>
      <c r="B23" s="48" t="s">
        <v>416</v>
      </c>
      <c r="C23" s="14">
        <v>250</v>
      </c>
      <c r="D23" s="15"/>
      <c r="E23" s="21">
        <v>1.65</v>
      </c>
      <c r="F23" s="19">
        <v>4.8499999999999996</v>
      </c>
      <c r="G23" s="22">
        <v>7</v>
      </c>
      <c r="H23" s="20">
        <v>78.25</v>
      </c>
      <c r="I23" s="21">
        <v>2.75E-2</v>
      </c>
      <c r="J23" s="19">
        <v>13.574999999999999</v>
      </c>
      <c r="K23" s="19">
        <v>0</v>
      </c>
      <c r="L23" s="22">
        <v>2.4249999999999998</v>
      </c>
      <c r="M23" s="21">
        <v>42.75</v>
      </c>
      <c r="N23" s="19">
        <v>45.5</v>
      </c>
      <c r="O23" s="19">
        <v>24.5</v>
      </c>
      <c r="P23" s="22">
        <v>1.1000000000000001</v>
      </c>
    </row>
    <row r="24" spans="1:16" ht="16.5" customHeight="1" x14ac:dyDescent="0.25">
      <c r="A24" s="6" t="s">
        <v>417</v>
      </c>
      <c r="B24" s="49" t="s">
        <v>416</v>
      </c>
      <c r="C24" s="4"/>
      <c r="D24" s="5">
        <v>300</v>
      </c>
      <c r="E24" s="25">
        <v>1.9799999999999998</v>
      </c>
      <c r="F24" s="23">
        <v>5.8199999999999994</v>
      </c>
      <c r="G24" s="26">
        <v>8.4</v>
      </c>
      <c r="H24" s="24">
        <v>93.899999999999991</v>
      </c>
      <c r="I24" s="25">
        <v>3.3000000000000002E-2</v>
      </c>
      <c r="J24" s="23">
        <v>16.29</v>
      </c>
      <c r="K24" s="23">
        <v>0</v>
      </c>
      <c r="L24" s="26">
        <v>2.9099999999999997</v>
      </c>
      <c r="M24" s="25">
        <v>51.3</v>
      </c>
      <c r="N24" s="23">
        <v>54.6</v>
      </c>
      <c r="O24" s="23">
        <v>29.4</v>
      </c>
      <c r="P24" s="26">
        <v>1.32</v>
      </c>
    </row>
    <row r="25" spans="1:16" x14ac:dyDescent="0.25">
      <c r="A25" s="13" t="s">
        <v>389</v>
      </c>
      <c r="B25" s="48" t="s">
        <v>390</v>
      </c>
      <c r="C25" s="14">
        <v>120</v>
      </c>
      <c r="D25" s="15"/>
      <c r="E25" s="21">
        <v>18</v>
      </c>
      <c r="F25" s="19">
        <v>12.839999999999998</v>
      </c>
      <c r="G25" s="22">
        <v>11.16</v>
      </c>
      <c r="H25" s="20">
        <v>226.32</v>
      </c>
      <c r="I25" s="21">
        <v>0.12000000000000002</v>
      </c>
      <c r="J25" s="19">
        <v>1.0285714285714285</v>
      </c>
      <c r="K25" s="19">
        <v>5.1428571428571428E-2</v>
      </c>
      <c r="L25" s="22">
        <v>0.51428571428571423</v>
      </c>
      <c r="M25" s="21">
        <v>44.571428571428577</v>
      </c>
      <c r="N25" s="19">
        <v>113.14285714285715</v>
      </c>
      <c r="O25" s="19">
        <v>22.285714285714288</v>
      </c>
      <c r="P25" s="22">
        <v>1.3714285714285712</v>
      </c>
    </row>
    <row r="26" spans="1:16" x14ac:dyDescent="0.25">
      <c r="A26" s="6" t="s">
        <v>389</v>
      </c>
      <c r="B26" s="49" t="s">
        <v>390</v>
      </c>
      <c r="C26" s="4"/>
      <c r="D26" s="5">
        <v>120</v>
      </c>
      <c r="E26" s="25">
        <v>18</v>
      </c>
      <c r="F26" s="23">
        <v>12.839999999999998</v>
      </c>
      <c r="G26" s="26">
        <v>11.16</v>
      </c>
      <c r="H26" s="24">
        <v>226.32</v>
      </c>
      <c r="I26" s="25">
        <v>0.12000000000000002</v>
      </c>
      <c r="J26" s="23">
        <v>1.0285714285714285</v>
      </c>
      <c r="K26" s="23">
        <v>5.1428571428571428E-2</v>
      </c>
      <c r="L26" s="26">
        <v>0.51428571428571423</v>
      </c>
      <c r="M26" s="25">
        <v>44.571428571428577</v>
      </c>
      <c r="N26" s="23">
        <v>113.14285714285715</v>
      </c>
      <c r="O26" s="23">
        <v>22.285714285714288</v>
      </c>
      <c r="P26" s="26">
        <v>1.3714285714285712</v>
      </c>
    </row>
    <row r="27" spans="1:16" ht="30" x14ac:dyDescent="0.25">
      <c r="A27" s="13" t="s">
        <v>391</v>
      </c>
      <c r="B27" s="48" t="s">
        <v>392</v>
      </c>
      <c r="C27" s="14">
        <v>200</v>
      </c>
      <c r="D27" s="15"/>
      <c r="E27" s="21">
        <v>7.5466666666666669</v>
      </c>
      <c r="F27" s="19">
        <v>0.90666666666666673</v>
      </c>
      <c r="G27" s="22">
        <v>38.72</v>
      </c>
      <c r="H27" s="20">
        <v>193.20000000000002</v>
      </c>
      <c r="I27" s="21">
        <v>7.6000000000000012E-2</v>
      </c>
      <c r="J27" s="19">
        <v>0.02</v>
      </c>
      <c r="K27" s="19">
        <v>0</v>
      </c>
      <c r="L27" s="22">
        <v>1.06</v>
      </c>
      <c r="M27" s="21">
        <v>7.6000000000000005</v>
      </c>
      <c r="N27" s="19">
        <v>47.600000000000009</v>
      </c>
      <c r="O27" s="19">
        <v>10.799999999999999</v>
      </c>
      <c r="P27" s="22">
        <v>1.04</v>
      </c>
    </row>
    <row r="28" spans="1:16" ht="30" x14ac:dyDescent="0.25">
      <c r="A28" s="6" t="s">
        <v>391</v>
      </c>
      <c r="B28" s="49" t="s">
        <v>392</v>
      </c>
      <c r="C28" s="4"/>
      <c r="D28" s="5">
        <v>230</v>
      </c>
      <c r="E28" s="25">
        <f>(230/200)*E27</f>
        <v>8.6786666666666665</v>
      </c>
      <c r="F28" s="23">
        <f t="shared" ref="F28:P28" si="3">(230/200)*F27</f>
        <v>1.0426666666666666</v>
      </c>
      <c r="G28" s="23">
        <f t="shared" si="3"/>
        <v>44.527999999999999</v>
      </c>
      <c r="H28" s="25">
        <f t="shared" si="3"/>
        <v>222.18</v>
      </c>
      <c r="I28" s="25">
        <f t="shared" si="3"/>
        <v>8.7400000000000005E-2</v>
      </c>
      <c r="J28" s="23">
        <f t="shared" si="3"/>
        <v>2.3E-2</v>
      </c>
      <c r="K28" s="23">
        <f t="shared" si="3"/>
        <v>0</v>
      </c>
      <c r="L28" s="23">
        <f t="shared" si="3"/>
        <v>1.2189999999999999</v>
      </c>
      <c r="M28" s="25">
        <f t="shared" si="3"/>
        <v>8.74</v>
      </c>
      <c r="N28" s="23">
        <f t="shared" si="3"/>
        <v>54.740000000000009</v>
      </c>
      <c r="O28" s="23">
        <f t="shared" si="3"/>
        <v>12.419999999999998</v>
      </c>
      <c r="P28" s="23">
        <f t="shared" si="3"/>
        <v>1.196</v>
      </c>
    </row>
    <row r="29" spans="1:16" x14ac:dyDescent="0.25">
      <c r="A29" s="13" t="s">
        <v>421</v>
      </c>
      <c r="B29" s="48" t="s">
        <v>69</v>
      </c>
      <c r="C29" s="14">
        <v>60</v>
      </c>
      <c r="D29" s="15"/>
      <c r="E29" s="21">
        <v>3.96</v>
      </c>
      <c r="F29" s="19">
        <v>0.72</v>
      </c>
      <c r="G29" s="22">
        <v>20.04</v>
      </c>
      <c r="H29" s="20">
        <v>104.4</v>
      </c>
      <c r="I29" s="21">
        <v>0.10799999999999998</v>
      </c>
      <c r="J29" s="19"/>
      <c r="K29" s="19"/>
      <c r="L29" s="22">
        <v>0.84</v>
      </c>
      <c r="M29" s="21">
        <v>21</v>
      </c>
      <c r="N29" s="19">
        <v>94.8</v>
      </c>
      <c r="O29" s="19">
        <v>28.2</v>
      </c>
      <c r="P29" s="22">
        <v>2.34</v>
      </c>
    </row>
    <row r="30" spans="1:16" x14ac:dyDescent="0.25">
      <c r="A30" s="6" t="s">
        <v>421</v>
      </c>
      <c r="B30" s="49" t="s">
        <v>69</v>
      </c>
      <c r="C30" s="4"/>
      <c r="D30" s="5">
        <v>80</v>
      </c>
      <c r="E30" s="25">
        <v>5.28</v>
      </c>
      <c r="F30" s="23">
        <v>0.96</v>
      </c>
      <c r="G30" s="26">
        <v>26.72</v>
      </c>
      <c r="H30" s="24">
        <v>139.19999999999999</v>
      </c>
      <c r="I30" s="25">
        <v>0.14399999999999999</v>
      </c>
      <c r="J30" s="23"/>
      <c r="K30" s="23"/>
      <c r="L30" s="26">
        <v>11.2</v>
      </c>
      <c r="M30" s="25">
        <v>28</v>
      </c>
      <c r="N30" s="23">
        <v>126.4</v>
      </c>
      <c r="O30" s="23">
        <v>37.6</v>
      </c>
      <c r="P30" s="26">
        <v>31.2</v>
      </c>
    </row>
    <row r="31" spans="1:16" x14ac:dyDescent="0.25">
      <c r="A31" s="13" t="s">
        <v>289</v>
      </c>
      <c r="B31" s="48" t="s">
        <v>393</v>
      </c>
      <c r="C31" s="14">
        <v>200</v>
      </c>
      <c r="D31" s="15"/>
      <c r="E31" s="21">
        <v>0.5</v>
      </c>
      <c r="F31" s="19">
        <v>0.2</v>
      </c>
      <c r="G31" s="22">
        <v>23.1</v>
      </c>
      <c r="H31" s="20">
        <v>96</v>
      </c>
      <c r="I31" s="21">
        <v>0.02</v>
      </c>
      <c r="J31" s="19">
        <v>4.3</v>
      </c>
      <c r="K31" s="19">
        <v>0</v>
      </c>
      <c r="L31" s="22">
        <v>0.2</v>
      </c>
      <c r="M31" s="21">
        <v>22</v>
      </c>
      <c r="N31" s="19">
        <v>16</v>
      </c>
      <c r="O31" s="19">
        <v>14</v>
      </c>
      <c r="P31" s="22">
        <v>1.1000000000000001</v>
      </c>
    </row>
    <row r="32" spans="1:16" x14ac:dyDescent="0.25">
      <c r="A32" s="6" t="s">
        <v>289</v>
      </c>
      <c r="B32" s="49" t="s">
        <v>393</v>
      </c>
      <c r="C32" s="4"/>
      <c r="D32" s="5">
        <v>200</v>
      </c>
      <c r="E32" s="25">
        <v>0.5</v>
      </c>
      <c r="F32" s="23">
        <v>0.2</v>
      </c>
      <c r="G32" s="26">
        <v>23.1</v>
      </c>
      <c r="H32" s="24">
        <v>96</v>
      </c>
      <c r="I32" s="25">
        <v>0.02</v>
      </c>
      <c r="J32" s="23">
        <v>4.3</v>
      </c>
      <c r="K32" s="23">
        <v>0</v>
      </c>
      <c r="L32" s="26">
        <v>0.2</v>
      </c>
      <c r="M32" s="25">
        <v>22</v>
      </c>
      <c r="N32" s="23">
        <v>16</v>
      </c>
      <c r="O32" s="23">
        <v>14</v>
      </c>
      <c r="P32" s="26">
        <v>1.1000000000000001</v>
      </c>
    </row>
    <row r="33" spans="1:16" s="33" customFormat="1" x14ac:dyDescent="0.25">
      <c r="A33" s="61"/>
      <c r="B33" s="62" t="s">
        <v>170</v>
      </c>
      <c r="C33" s="63"/>
      <c r="D33" s="64"/>
      <c r="E33" s="65"/>
      <c r="F33" s="66"/>
      <c r="G33" s="67"/>
      <c r="H33" s="68">
        <f>SUM(H21,H23,H25,H27,H29,H31)</f>
        <v>808.17</v>
      </c>
      <c r="I33" s="65"/>
      <c r="J33" s="66"/>
      <c r="K33" s="66"/>
      <c r="L33" s="67"/>
      <c r="M33" s="65"/>
      <c r="N33" s="66"/>
      <c r="O33" s="66"/>
      <c r="P33" s="67"/>
    </row>
    <row r="34" spans="1:16" s="33" customFormat="1" x14ac:dyDescent="0.25">
      <c r="A34" s="69"/>
      <c r="B34" s="70" t="s">
        <v>171</v>
      </c>
      <c r="C34" s="71"/>
      <c r="D34" s="72"/>
      <c r="E34" s="73"/>
      <c r="F34" s="74"/>
      <c r="G34" s="75"/>
      <c r="H34" s="76">
        <f>SUM(H22,H24,H26,H28,H30,H32)</f>
        <v>942.59999999999991</v>
      </c>
      <c r="I34" s="73"/>
      <c r="J34" s="74"/>
      <c r="K34" s="74"/>
      <c r="L34" s="75"/>
      <c r="M34" s="73"/>
      <c r="N34" s="74"/>
      <c r="O34" s="74"/>
      <c r="P34" s="75"/>
    </row>
    <row r="35" spans="1:16" x14ac:dyDescent="0.25">
      <c r="A35" s="6"/>
      <c r="B35" s="47" t="s">
        <v>132</v>
      </c>
      <c r="C35" s="4"/>
      <c r="D35" s="5"/>
      <c r="E35" s="25"/>
      <c r="F35" s="23"/>
      <c r="G35" s="26"/>
      <c r="H35" s="24"/>
      <c r="I35" s="25"/>
      <c r="J35" s="23"/>
      <c r="K35" s="23"/>
      <c r="L35" s="26"/>
      <c r="M35" s="25"/>
      <c r="N35" s="23"/>
      <c r="O35" s="23"/>
      <c r="P35" s="26"/>
    </row>
    <row r="36" spans="1:16" x14ac:dyDescent="0.25">
      <c r="A36" s="13" t="s">
        <v>421</v>
      </c>
      <c r="B36" s="48" t="s">
        <v>336</v>
      </c>
      <c r="C36" s="14">
        <v>100</v>
      </c>
      <c r="D36" s="15"/>
      <c r="E36" s="21">
        <v>0.9</v>
      </c>
      <c r="F36" s="19">
        <v>0.1</v>
      </c>
      <c r="G36" s="22">
        <v>9</v>
      </c>
      <c r="H36" s="20">
        <v>44</v>
      </c>
      <c r="I36" s="21">
        <v>0.03</v>
      </c>
      <c r="J36" s="19">
        <v>10</v>
      </c>
      <c r="K36" s="19">
        <v>0</v>
      </c>
      <c r="L36" s="22">
        <v>1.1000000000000001</v>
      </c>
      <c r="M36" s="21">
        <v>28</v>
      </c>
      <c r="N36" s="19">
        <v>26</v>
      </c>
      <c r="O36" s="19">
        <v>8</v>
      </c>
      <c r="P36" s="22">
        <v>0.7</v>
      </c>
    </row>
    <row r="37" spans="1:16" x14ac:dyDescent="0.25">
      <c r="A37" s="6" t="s">
        <v>421</v>
      </c>
      <c r="B37" s="49" t="s">
        <v>336</v>
      </c>
      <c r="C37" s="4"/>
      <c r="D37" s="5">
        <v>100</v>
      </c>
      <c r="E37" s="25">
        <v>0.9</v>
      </c>
      <c r="F37" s="23">
        <v>0.1</v>
      </c>
      <c r="G37" s="26">
        <v>9</v>
      </c>
      <c r="H37" s="24">
        <v>44</v>
      </c>
      <c r="I37" s="25">
        <v>0.03</v>
      </c>
      <c r="J37" s="23">
        <v>10</v>
      </c>
      <c r="K37" s="23">
        <v>0</v>
      </c>
      <c r="L37" s="26">
        <v>1.1000000000000001</v>
      </c>
      <c r="M37" s="25">
        <v>28</v>
      </c>
      <c r="N37" s="23">
        <v>26</v>
      </c>
      <c r="O37" s="23">
        <v>8</v>
      </c>
      <c r="P37" s="26">
        <v>0.7</v>
      </c>
    </row>
    <row r="38" spans="1:16" x14ac:dyDescent="0.25">
      <c r="A38" s="178" t="s">
        <v>421</v>
      </c>
      <c r="B38" s="179" t="s">
        <v>332</v>
      </c>
      <c r="C38" s="180">
        <v>70</v>
      </c>
      <c r="D38" s="181"/>
      <c r="E38" s="182">
        <v>4.8999999999999995</v>
      </c>
      <c r="F38" s="182">
        <v>9.1</v>
      </c>
      <c r="G38" s="182">
        <v>41.18333333333333</v>
      </c>
      <c r="H38" s="182">
        <v>266</v>
      </c>
      <c r="I38" s="182">
        <v>5.5999999999999987E-2</v>
      </c>
      <c r="J38" s="182">
        <v>0</v>
      </c>
      <c r="K38" s="182">
        <v>6.5333333333333327E-2</v>
      </c>
      <c r="L38" s="182">
        <v>0.84</v>
      </c>
      <c r="M38" s="182">
        <v>11.2</v>
      </c>
      <c r="N38" s="182">
        <v>41.06666666666667</v>
      </c>
      <c r="O38" s="182">
        <v>6.5333333333333332</v>
      </c>
      <c r="P38" s="182">
        <v>0.55999999999999994</v>
      </c>
    </row>
    <row r="39" spans="1:16" x14ac:dyDescent="0.25">
      <c r="A39" s="183" t="s">
        <v>421</v>
      </c>
      <c r="B39" s="184" t="s">
        <v>332</v>
      </c>
      <c r="C39" s="185"/>
      <c r="D39" s="186">
        <v>80</v>
      </c>
      <c r="E39" s="187">
        <v>5.5999999999999988</v>
      </c>
      <c r="F39" s="187">
        <v>10.399999999999999</v>
      </c>
      <c r="G39" s="187">
        <v>47.066666666666663</v>
      </c>
      <c r="H39" s="187">
        <v>304</v>
      </c>
      <c r="I39" s="187">
        <v>6.3999999999999987E-2</v>
      </c>
      <c r="J39" s="187">
        <v>0</v>
      </c>
      <c r="K39" s="187">
        <v>7.4666666666666659E-2</v>
      </c>
      <c r="L39" s="187">
        <v>0.96</v>
      </c>
      <c r="M39" s="187">
        <v>12.799999999999999</v>
      </c>
      <c r="N39" s="187">
        <v>46.933333333333337</v>
      </c>
      <c r="O39" s="187">
        <v>7.4666666666666659</v>
      </c>
      <c r="P39" s="187">
        <v>0.6399999999999999</v>
      </c>
    </row>
    <row r="40" spans="1:16" x14ac:dyDescent="0.25">
      <c r="A40" s="13" t="s">
        <v>421</v>
      </c>
      <c r="B40" s="48" t="s">
        <v>35</v>
      </c>
      <c r="C40" s="14">
        <v>200</v>
      </c>
      <c r="D40" s="15"/>
      <c r="E40" s="21">
        <v>5.46</v>
      </c>
      <c r="F40" s="19">
        <v>4.62</v>
      </c>
      <c r="G40" s="22">
        <v>22.8</v>
      </c>
      <c r="H40" s="20">
        <v>127.34</v>
      </c>
      <c r="I40" s="21">
        <v>0.08</v>
      </c>
      <c r="J40" s="19">
        <v>1.4</v>
      </c>
      <c r="K40" s="19">
        <v>0.04</v>
      </c>
      <c r="L40" s="22">
        <v>0</v>
      </c>
      <c r="M40" s="21">
        <v>240</v>
      </c>
      <c r="N40" s="19">
        <v>180</v>
      </c>
      <c r="O40" s="19">
        <v>28</v>
      </c>
      <c r="P40" s="22">
        <v>0.2</v>
      </c>
    </row>
    <row r="41" spans="1:16" x14ac:dyDescent="0.25">
      <c r="A41" s="16" t="s">
        <v>421</v>
      </c>
      <c r="B41" s="50" t="s">
        <v>35</v>
      </c>
      <c r="C41" s="17"/>
      <c r="D41" s="18">
        <v>200</v>
      </c>
      <c r="E41" s="29">
        <v>5.46</v>
      </c>
      <c r="F41" s="27">
        <v>4.62</v>
      </c>
      <c r="G41" s="30">
        <v>22.8</v>
      </c>
      <c r="H41" s="28">
        <v>127.34</v>
      </c>
      <c r="I41" s="29">
        <v>0.08</v>
      </c>
      <c r="J41" s="27">
        <v>1.4</v>
      </c>
      <c r="K41" s="27">
        <v>0.04</v>
      </c>
      <c r="L41" s="30">
        <v>0</v>
      </c>
      <c r="M41" s="29">
        <v>240</v>
      </c>
      <c r="N41" s="27">
        <v>180</v>
      </c>
      <c r="O41" s="27">
        <v>28</v>
      </c>
      <c r="P41" s="30">
        <v>0.2</v>
      </c>
    </row>
    <row r="42" spans="1:16" s="33" customFormat="1" x14ac:dyDescent="0.25">
      <c r="A42" s="61"/>
      <c r="B42" s="62" t="s">
        <v>170</v>
      </c>
      <c r="C42" s="63"/>
      <c r="D42" s="64"/>
      <c r="E42" s="65"/>
      <c r="F42" s="66"/>
      <c r="G42" s="67"/>
      <c r="H42" s="68">
        <f>SUM(H36,H38,H40)</f>
        <v>437.34000000000003</v>
      </c>
      <c r="I42" s="65"/>
      <c r="J42" s="66"/>
      <c r="K42" s="66"/>
      <c r="L42" s="67"/>
      <c r="M42" s="65"/>
      <c r="N42" s="66"/>
      <c r="O42" s="66"/>
      <c r="P42" s="67"/>
    </row>
    <row r="43" spans="1:16" s="33" customFormat="1" x14ac:dyDescent="0.25">
      <c r="A43" s="69"/>
      <c r="B43" s="70" t="s">
        <v>171</v>
      </c>
      <c r="C43" s="71"/>
      <c r="D43" s="72"/>
      <c r="E43" s="73"/>
      <c r="F43" s="74"/>
      <c r="G43" s="75"/>
      <c r="H43" s="76">
        <f>SUM(H37,H39,H41)</f>
        <v>475.34000000000003</v>
      </c>
      <c r="I43" s="73"/>
      <c r="J43" s="74"/>
      <c r="K43" s="74"/>
      <c r="L43" s="75"/>
      <c r="M43" s="73"/>
      <c r="N43" s="74"/>
      <c r="O43" s="74"/>
      <c r="P43" s="75"/>
    </row>
    <row r="44" spans="1:16" s="33" customFormat="1" x14ac:dyDescent="0.25">
      <c r="A44" s="77"/>
      <c r="B44" s="78" t="s">
        <v>172</v>
      </c>
      <c r="C44" s="79"/>
      <c r="D44" s="80"/>
      <c r="E44" s="81">
        <f t="shared" ref="E44:G45" si="4">SUM(E18,E33,E42)</f>
        <v>6.2844999999999995</v>
      </c>
      <c r="F44" s="82">
        <f t="shared" si="4"/>
        <v>7.4413499999999999</v>
      </c>
      <c r="G44" s="83">
        <f t="shared" si="4"/>
        <v>45.982849999999999</v>
      </c>
      <c r="H44" s="84">
        <f>SUM(H18,H33,H42)</f>
        <v>1521.3715000000002</v>
      </c>
      <c r="I44" s="81">
        <f t="shared" ref="I44:P45" si="5">SUM(I18,I33,I42)</f>
        <v>8.7804999999999994E-2</v>
      </c>
      <c r="J44" s="82">
        <f t="shared" si="5"/>
        <v>4.1765499999999998</v>
      </c>
      <c r="K44" s="82">
        <f t="shared" si="5"/>
        <v>5.1869999999999999E-2</v>
      </c>
      <c r="L44" s="83">
        <f t="shared" si="5"/>
        <v>0.51870000000000005</v>
      </c>
      <c r="M44" s="81">
        <f t="shared" si="5"/>
        <v>146.66799999999998</v>
      </c>
      <c r="N44" s="82">
        <f t="shared" si="5"/>
        <v>124.89699999999999</v>
      </c>
      <c r="O44" s="82">
        <f t="shared" si="5"/>
        <v>22.1495</v>
      </c>
      <c r="P44" s="83">
        <f t="shared" si="5"/>
        <v>1.3789000000000002</v>
      </c>
    </row>
    <row r="45" spans="1:16" s="33" customFormat="1" ht="15.75" thickBot="1" x14ac:dyDescent="0.3">
      <c r="A45" s="85"/>
      <c r="B45" s="86" t="s">
        <v>173</v>
      </c>
      <c r="C45" s="87"/>
      <c r="D45" s="88"/>
      <c r="E45" s="89">
        <f t="shared" si="4"/>
        <v>8.9306249999999991</v>
      </c>
      <c r="F45" s="90">
        <f t="shared" si="4"/>
        <v>9.3016874999999999</v>
      </c>
      <c r="G45" s="91">
        <f t="shared" si="4"/>
        <v>53.678562499999998</v>
      </c>
      <c r="H45" s="92">
        <f>SUM(H19,H34,H43)</f>
        <v>1747.5168749999998</v>
      </c>
      <c r="I45" s="89">
        <f t="shared" si="5"/>
        <v>0.10725625</v>
      </c>
      <c r="J45" s="90">
        <f t="shared" si="5"/>
        <v>4.5206874999999993</v>
      </c>
      <c r="K45" s="90">
        <f t="shared" si="5"/>
        <v>6.4837499999999992E-2</v>
      </c>
      <c r="L45" s="91">
        <f t="shared" si="5"/>
        <v>0.64837500000000003</v>
      </c>
      <c r="M45" s="89">
        <f t="shared" si="5"/>
        <v>179.78499999999997</v>
      </c>
      <c r="N45" s="90">
        <f t="shared" si="5"/>
        <v>239.12124999999997</v>
      </c>
      <c r="O45" s="90">
        <f t="shared" si="5"/>
        <v>76.686875000000001</v>
      </c>
      <c r="P45" s="91">
        <f t="shared" si="5"/>
        <v>2.2986250000000004</v>
      </c>
    </row>
  </sheetData>
  <mergeCells count="9">
    <mergeCell ref="A1:P1"/>
    <mergeCell ref="A2:P2"/>
    <mergeCell ref="A3:A4"/>
    <mergeCell ref="B3:B4"/>
    <mergeCell ref="C3:D3"/>
    <mergeCell ref="E3:G3"/>
    <mergeCell ref="H3:H4"/>
    <mergeCell ref="I3:L3"/>
    <mergeCell ref="M3:P3"/>
  </mergeCells>
  <pageMargins left="0.70866141732283472" right="0.27" top="0.39" bottom="0.24" header="0.31496062992125984" footer="0.21"/>
  <pageSetup paperSize="9" scale="7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A28" workbookViewId="0">
      <selection activeCell="A43" sqref="A43"/>
    </sheetView>
  </sheetViews>
  <sheetFormatPr defaultRowHeight="15" x14ac:dyDescent="0.25"/>
  <cols>
    <col min="1" max="1" width="9.5703125" customWidth="1"/>
    <col min="2" max="2" width="36.140625" style="3" customWidth="1"/>
    <col min="8" max="8" width="15.140625" customWidth="1"/>
  </cols>
  <sheetData>
    <row r="1" spans="1:16" x14ac:dyDescent="0.25">
      <c r="A1" s="247" t="s">
        <v>177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</row>
    <row r="2" spans="1:16" ht="15.75" thickBot="1" x14ac:dyDescent="0.3">
      <c r="A2" s="234" t="s">
        <v>330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</row>
    <row r="3" spans="1:16" s="33" customFormat="1" x14ac:dyDescent="0.25">
      <c r="A3" s="235" t="s">
        <v>113</v>
      </c>
      <c r="B3" s="235" t="s">
        <v>95</v>
      </c>
      <c r="C3" s="237" t="s">
        <v>96</v>
      </c>
      <c r="D3" s="238"/>
      <c r="E3" s="239" t="s">
        <v>97</v>
      </c>
      <c r="F3" s="240"/>
      <c r="G3" s="241"/>
      <c r="H3" s="242" t="s">
        <v>98</v>
      </c>
      <c r="I3" s="244" t="s">
        <v>99</v>
      </c>
      <c r="J3" s="245"/>
      <c r="K3" s="245"/>
      <c r="L3" s="246"/>
      <c r="M3" s="239" t="s">
        <v>100</v>
      </c>
      <c r="N3" s="240"/>
      <c r="O3" s="240"/>
      <c r="P3" s="241"/>
    </row>
    <row r="4" spans="1:16" s="33" customFormat="1" ht="26.25" x14ac:dyDescent="0.25">
      <c r="A4" s="236"/>
      <c r="B4" s="236"/>
      <c r="C4" s="53" t="s">
        <v>101</v>
      </c>
      <c r="D4" s="54" t="s">
        <v>102</v>
      </c>
      <c r="E4" s="55" t="s">
        <v>2</v>
      </c>
      <c r="F4" s="56" t="s">
        <v>103</v>
      </c>
      <c r="G4" s="57" t="s">
        <v>104</v>
      </c>
      <c r="H4" s="243"/>
      <c r="I4" s="58" t="s">
        <v>105</v>
      </c>
      <c r="J4" s="59" t="s">
        <v>106</v>
      </c>
      <c r="K4" s="59" t="s">
        <v>107</v>
      </c>
      <c r="L4" s="60" t="s">
        <v>108</v>
      </c>
      <c r="M4" s="55" t="s">
        <v>109</v>
      </c>
      <c r="N4" s="56" t="s">
        <v>110</v>
      </c>
      <c r="O4" s="56" t="s">
        <v>111</v>
      </c>
      <c r="P4" s="57" t="s">
        <v>112</v>
      </c>
    </row>
    <row r="5" spans="1:16" x14ac:dyDescent="0.25">
      <c r="A5" s="6"/>
      <c r="B5" s="47" t="s">
        <v>114</v>
      </c>
      <c r="C5" s="4"/>
      <c r="D5" s="5"/>
      <c r="E5" s="25"/>
      <c r="F5" s="23"/>
      <c r="G5" s="26"/>
      <c r="H5" s="24"/>
      <c r="I5" s="25"/>
      <c r="J5" s="23"/>
      <c r="K5" s="23"/>
      <c r="L5" s="26"/>
      <c r="M5" s="25"/>
      <c r="N5" s="23"/>
      <c r="O5" s="23"/>
      <c r="P5" s="26"/>
    </row>
    <row r="6" spans="1:16" s="1" customFormat="1" ht="30" x14ac:dyDescent="0.25">
      <c r="A6" s="94" t="s">
        <v>396</v>
      </c>
      <c r="B6" s="51" t="s">
        <v>394</v>
      </c>
      <c r="C6" s="95">
        <v>60</v>
      </c>
      <c r="D6" s="96"/>
      <c r="E6" s="21">
        <v>0.8</v>
      </c>
      <c r="F6" s="19">
        <v>10.1</v>
      </c>
      <c r="G6" s="22">
        <v>2.1</v>
      </c>
      <c r="H6" s="20">
        <v>102</v>
      </c>
      <c r="I6" s="21">
        <v>0.02</v>
      </c>
      <c r="J6" s="19">
        <v>7</v>
      </c>
      <c r="K6" s="19">
        <v>0</v>
      </c>
      <c r="L6" s="22">
        <v>4.5999999999999996</v>
      </c>
      <c r="M6" s="21">
        <v>30</v>
      </c>
      <c r="N6" s="19">
        <v>31</v>
      </c>
      <c r="O6" s="19">
        <v>13</v>
      </c>
      <c r="P6" s="22">
        <v>0.6</v>
      </c>
    </row>
    <row r="7" spans="1:16" s="1" customFormat="1" ht="30" x14ac:dyDescent="0.25">
      <c r="A7" s="101" t="s">
        <v>396</v>
      </c>
      <c r="B7" s="52" t="s">
        <v>395</v>
      </c>
      <c r="C7" s="102"/>
      <c r="D7" s="103">
        <v>60</v>
      </c>
      <c r="E7" s="25">
        <f>(150/100)*E6</f>
        <v>1.2000000000000002</v>
      </c>
      <c r="F7" s="23">
        <f t="shared" ref="F7:P7" si="0">(150/100)*F6</f>
        <v>15.149999999999999</v>
      </c>
      <c r="G7" s="23">
        <f t="shared" si="0"/>
        <v>3.1500000000000004</v>
      </c>
      <c r="H7" s="25">
        <f t="shared" si="0"/>
        <v>153</v>
      </c>
      <c r="I7" s="25">
        <f t="shared" si="0"/>
        <v>0.03</v>
      </c>
      <c r="J7" s="23">
        <f t="shared" si="0"/>
        <v>10.5</v>
      </c>
      <c r="K7" s="23">
        <f t="shared" si="0"/>
        <v>0</v>
      </c>
      <c r="L7" s="23">
        <f t="shared" si="0"/>
        <v>6.8999999999999995</v>
      </c>
      <c r="M7" s="25">
        <f t="shared" si="0"/>
        <v>45</v>
      </c>
      <c r="N7" s="23">
        <f t="shared" si="0"/>
        <v>46.5</v>
      </c>
      <c r="O7" s="23">
        <f t="shared" si="0"/>
        <v>19.5</v>
      </c>
      <c r="P7" s="23">
        <f t="shared" si="0"/>
        <v>0.89999999999999991</v>
      </c>
    </row>
    <row r="8" spans="1:16" x14ac:dyDescent="0.25">
      <c r="A8" s="13" t="s">
        <v>397</v>
      </c>
      <c r="B8" s="48" t="s">
        <v>149</v>
      </c>
      <c r="C8" s="14">
        <v>200</v>
      </c>
      <c r="D8" s="15"/>
      <c r="E8" s="21">
        <v>17.230769230769226</v>
      </c>
      <c r="F8" s="19">
        <v>26.769230769230763</v>
      </c>
      <c r="G8" s="19">
        <v>4.615384615384615</v>
      </c>
      <c r="H8" s="21">
        <v>326.15384615384608</v>
      </c>
      <c r="I8" s="21">
        <v>0.12307692307692306</v>
      </c>
      <c r="J8" s="19">
        <v>0.61538461538461531</v>
      </c>
      <c r="K8" s="19">
        <v>0.39999999999999997</v>
      </c>
      <c r="L8" s="19">
        <v>0.92307692307692291</v>
      </c>
      <c r="M8" s="21">
        <v>163.07692307692304</v>
      </c>
      <c r="N8" s="19">
        <v>307.69230769230762</v>
      </c>
      <c r="O8" s="19">
        <v>24.615384615384613</v>
      </c>
      <c r="P8" s="19">
        <v>3.0769230769230766</v>
      </c>
    </row>
    <row r="9" spans="1:16" x14ac:dyDescent="0.25">
      <c r="A9" s="6" t="s">
        <v>397</v>
      </c>
      <c r="B9" s="49" t="s">
        <v>149</v>
      </c>
      <c r="C9" s="4"/>
      <c r="D9" s="5">
        <v>250</v>
      </c>
      <c r="E9" s="25">
        <v>21.538461538461533</v>
      </c>
      <c r="F9" s="23">
        <v>33.461538461538453</v>
      </c>
      <c r="G9" s="23">
        <v>5.7692307692307683</v>
      </c>
      <c r="H9" s="25">
        <v>407.69230769230762</v>
      </c>
      <c r="I9" s="25">
        <v>0.15384615384615383</v>
      </c>
      <c r="J9" s="23">
        <v>0.76923076923076916</v>
      </c>
      <c r="K9" s="23">
        <v>0.49999999999999994</v>
      </c>
      <c r="L9" s="23">
        <v>1.1538461538461537</v>
      </c>
      <c r="M9" s="25">
        <v>203.84615384615381</v>
      </c>
      <c r="N9" s="23">
        <v>384.61538461538453</v>
      </c>
      <c r="O9" s="23">
        <v>30.769230769230766</v>
      </c>
      <c r="P9" s="23">
        <v>3.8461538461538458</v>
      </c>
    </row>
    <row r="10" spans="1:16" x14ac:dyDescent="0.25">
      <c r="A10" s="13" t="s">
        <v>421</v>
      </c>
      <c r="B10" s="48" t="s">
        <v>352</v>
      </c>
      <c r="C10" s="14">
        <v>100</v>
      </c>
      <c r="D10" s="15"/>
      <c r="E10" s="21">
        <v>7</v>
      </c>
      <c r="F10" s="19">
        <v>34</v>
      </c>
      <c r="G10" s="22">
        <v>53</v>
      </c>
      <c r="H10" s="20">
        <v>550</v>
      </c>
      <c r="I10" s="21"/>
      <c r="J10" s="19"/>
      <c r="K10" s="19"/>
      <c r="L10" s="22"/>
      <c r="M10" s="21"/>
      <c r="N10" s="19"/>
      <c r="O10" s="19"/>
      <c r="P10" s="22"/>
    </row>
    <row r="11" spans="1:16" x14ac:dyDescent="0.25">
      <c r="A11" s="6" t="s">
        <v>421</v>
      </c>
      <c r="B11" s="49" t="s">
        <v>352</v>
      </c>
      <c r="C11" s="17"/>
      <c r="D11" s="18">
        <v>100</v>
      </c>
      <c r="E11" s="29">
        <v>7</v>
      </c>
      <c r="F11" s="27">
        <v>34</v>
      </c>
      <c r="G11" s="30">
        <v>53</v>
      </c>
      <c r="H11" s="28">
        <v>550</v>
      </c>
      <c r="I11" s="25"/>
      <c r="J11" s="23"/>
      <c r="K11" s="23"/>
      <c r="L11" s="26"/>
      <c r="M11" s="25"/>
      <c r="N11" s="23"/>
      <c r="O11" s="23"/>
      <c r="P11" s="26"/>
    </row>
    <row r="12" spans="1:16" x14ac:dyDescent="0.25">
      <c r="A12" s="13"/>
      <c r="B12" s="48"/>
      <c r="C12" s="14"/>
      <c r="D12" s="15"/>
      <c r="E12" s="21"/>
      <c r="F12" s="19"/>
      <c r="G12" s="22"/>
      <c r="H12" s="20"/>
      <c r="I12" s="21"/>
      <c r="J12" s="19"/>
      <c r="K12" s="19"/>
      <c r="L12" s="22"/>
      <c r="M12" s="21"/>
      <c r="N12" s="19"/>
      <c r="O12" s="19"/>
      <c r="P12" s="22"/>
    </row>
    <row r="13" spans="1:16" x14ac:dyDescent="0.25">
      <c r="A13" s="6"/>
      <c r="B13" s="49"/>
      <c r="C13" s="4"/>
      <c r="D13" s="5"/>
      <c r="E13" s="25"/>
      <c r="F13" s="23"/>
      <c r="G13" s="26"/>
      <c r="H13" s="24"/>
      <c r="I13" s="25"/>
      <c r="J13" s="23"/>
      <c r="K13" s="23"/>
      <c r="L13" s="26"/>
      <c r="M13" s="25"/>
      <c r="N13" s="23"/>
      <c r="O13" s="23"/>
      <c r="P13" s="26"/>
    </row>
    <row r="14" spans="1:16" x14ac:dyDescent="0.25">
      <c r="A14" s="13" t="s">
        <v>398</v>
      </c>
      <c r="B14" s="48" t="s">
        <v>16</v>
      </c>
      <c r="C14" s="14">
        <v>45</v>
      </c>
      <c r="D14" s="15"/>
      <c r="E14" s="21">
        <v>6.7</v>
      </c>
      <c r="F14" s="19">
        <v>9.5</v>
      </c>
      <c r="G14" s="22">
        <v>9.9</v>
      </c>
      <c r="H14" s="20">
        <v>153</v>
      </c>
      <c r="I14" s="21">
        <v>0.03</v>
      </c>
      <c r="J14" s="19">
        <v>0.1</v>
      </c>
      <c r="K14" s="19">
        <v>0.08</v>
      </c>
      <c r="L14" s="22">
        <v>0.4</v>
      </c>
      <c r="M14" s="21">
        <v>185</v>
      </c>
      <c r="N14" s="19">
        <v>132</v>
      </c>
      <c r="O14" s="19">
        <v>13</v>
      </c>
      <c r="P14" s="22">
        <v>0.4</v>
      </c>
    </row>
    <row r="15" spans="1:16" s="12" customFormat="1" x14ac:dyDescent="0.25">
      <c r="A15" s="16" t="s">
        <v>398</v>
      </c>
      <c r="B15" s="50" t="s">
        <v>16</v>
      </c>
      <c r="C15" s="17"/>
      <c r="D15" s="18">
        <v>45</v>
      </c>
      <c r="E15" s="29">
        <v>6.7</v>
      </c>
      <c r="F15" s="27">
        <v>9.5</v>
      </c>
      <c r="G15" s="30">
        <v>9.9</v>
      </c>
      <c r="H15" s="28">
        <v>153</v>
      </c>
      <c r="I15" s="29">
        <v>0.03</v>
      </c>
      <c r="J15" s="27">
        <v>0.1</v>
      </c>
      <c r="K15" s="27">
        <v>0.08</v>
      </c>
      <c r="L15" s="30">
        <v>0.4</v>
      </c>
      <c r="M15" s="29">
        <v>185</v>
      </c>
      <c r="N15" s="27">
        <v>132</v>
      </c>
      <c r="O15" s="27">
        <v>13</v>
      </c>
      <c r="P15" s="30">
        <v>0.4</v>
      </c>
    </row>
    <row r="16" spans="1:16" ht="15.75" customHeight="1" x14ac:dyDescent="0.25">
      <c r="A16" s="13" t="s">
        <v>369</v>
      </c>
      <c r="B16" s="48" t="s">
        <v>167</v>
      </c>
      <c r="C16" s="14">
        <v>200</v>
      </c>
      <c r="D16" s="15"/>
      <c r="E16" s="21">
        <v>3.2</v>
      </c>
      <c r="F16" s="19">
        <v>2.7</v>
      </c>
      <c r="G16" s="22">
        <v>15.9</v>
      </c>
      <c r="H16" s="20">
        <v>79</v>
      </c>
      <c r="I16" s="21">
        <v>0.04</v>
      </c>
      <c r="J16" s="19">
        <v>1.3</v>
      </c>
      <c r="K16" s="19">
        <v>0.02</v>
      </c>
      <c r="L16" s="22">
        <v>0</v>
      </c>
      <c r="M16" s="21">
        <v>126</v>
      </c>
      <c r="N16" s="19">
        <v>90</v>
      </c>
      <c r="O16" s="19">
        <v>14</v>
      </c>
      <c r="P16" s="22">
        <v>0.1</v>
      </c>
    </row>
    <row r="17" spans="1:16" x14ac:dyDescent="0.25">
      <c r="A17" s="6" t="s">
        <v>369</v>
      </c>
      <c r="B17" s="49" t="s">
        <v>167</v>
      </c>
      <c r="C17" s="4"/>
      <c r="D17" s="5">
        <v>200</v>
      </c>
      <c r="E17" s="25">
        <v>3.2</v>
      </c>
      <c r="F17" s="23">
        <v>2.7</v>
      </c>
      <c r="G17" s="26">
        <v>15.9</v>
      </c>
      <c r="H17" s="24">
        <v>79</v>
      </c>
      <c r="I17" s="25">
        <v>0.04</v>
      </c>
      <c r="J17" s="23">
        <v>1.3</v>
      </c>
      <c r="K17" s="23">
        <v>0.02</v>
      </c>
      <c r="L17" s="26">
        <v>0</v>
      </c>
      <c r="M17" s="25">
        <v>126</v>
      </c>
      <c r="N17" s="23">
        <v>90</v>
      </c>
      <c r="O17" s="23">
        <v>14</v>
      </c>
      <c r="P17" s="26">
        <v>0.1</v>
      </c>
    </row>
    <row r="18" spans="1:16" s="33" customFormat="1" x14ac:dyDescent="0.25">
      <c r="A18" s="61"/>
      <c r="B18" s="62" t="s">
        <v>170</v>
      </c>
      <c r="C18" s="63"/>
      <c r="D18" s="64"/>
      <c r="E18" s="65">
        <v>27.79</v>
      </c>
      <c r="F18" s="66">
        <v>45.03</v>
      </c>
      <c r="G18" s="67">
        <v>32.28</v>
      </c>
      <c r="H18" s="68">
        <v>622.95000000000005</v>
      </c>
      <c r="I18" s="65">
        <f t="shared" ref="I18:P19" si="1">SUM(I6,I8,I10,I12,I14,I16)</f>
        <v>0.21307692307692305</v>
      </c>
      <c r="J18" s="66">
        <f t="shared" si="1"/>
        <v>9.0153846153846153</v>
      </c>
      <c r="K18" s="66">
        <f t="shared" si="1"/>
        <v>0.5</v>
      </c>
      <c r="L18" s="67">
        <f t="shared" si="1"/>
        <v>5.9230769230769234</v>
      </c>
      <c r="M18" s="65">
        <f t="shared" si="1"/>
        <v>504.07692307692304</v>
      </c>
      <c r="N18" s="66">
        <f t="shared" si="1"/>
        <v>560.69230769230762</v>
      </c>
      <c r="O18" s="66">
        <f t="shared" si="1"/>
        <v>64.615384615384613</v>
      </c>
      <c r="P18" s="67">
        <f t="shared" si="1"/>
        <v>4.1769230769230763</v>
      </c>
    </row>
    <row r="19" spans="1:16" s="33" customFormat="1" x14ac:dyDescent="0.25">
      <c r="A19" s="69"/>
      <c r="B19" s="70" t="s">
        <v>171</v>
      </c>
      <c r="C19" s="71"/>
      <c r="D19" s="72"/>
      <c r="E19" s="73">
        <v>32.1</v>
      </c>
      <c r="F19" s="74">
        <v>51.72</v>
      </c>
      <c r="G19" s="75">
        <v>33.43</v>
      </c>
      <c r="H19" s="76">
        <v>704.49</v>
      </c>
      <c r="I19" s="73">
        <f t="shared" si="1"/>
        <v>0.25384615384615383</v>
      </c>
      <c r="J19" s="74">
        <f t="shared" si="1"/>
        <v>12.66923076923077</v>
      </c>
      <c r="K19" s="74">
        <f t="shared" si="1"/>
        <v>0.6</v>
      </c>
      <c r="L19" s="75">
        <f t="shared" si="1"/>
        <v>8.453846153846154</v>
      </c>
      <c r="M19" s="73">
        <f t="shared" si="1"/>
        <v>559.84615384615381</v>
      </c>
      <c r="N19" s="74">
        <f t="shared" si="1"/>
        <v>653.11538461538453</v>
      </c>
      <c r="O19" s="74">
        <f t="shared" si="1"/>
        <v>77.269230769230774</v>
      </c>
      <c r="P19" s="75">
        <f t="shared" si="1"/>
        <v>5.2461538461538453</v>
      </c>
    </row>
    <row r="20" spans="1:16" x14ac:dyDescent="0.25">
      <c r="A20" s="6"/>
      <c r="B20" s="47" t="s">
        <v>131</v>
      </c>
      <c r="C20" s="4"/>
      <c r="D20" s="5"/>
      <c r="E20" s="25"/>
      <c r="F20" s="23"/>
      <c r="G20" s="26"/>
      <c r="H20" s="24"/>
      <c r="I20" s="25"/>
      <c r="J20" s="23"/>
      <c r="K20" s="23"/>
      <c r="L20" s="26"/>
      <c r="M20" s="25"/>
      <c r="N20" s="23"/>
      <c r="O20" s="23"/>
      <c r="P20" s="26"/>
    </row>
    <row r="21" spans="1:16" x14ac:dyDescent="0.25">
      <c r="A21" s="13" t="s">
        <v>368</v>
      </c>
      <c r="B21" s="51" t="s">
        <v>90</v>
      </c>
      <c r="C21" s="14">
        <v>100</v>
      </c>
      <c r="D21" s="15"/>
      <c r="E21" s="21">
        <v>1</v>
      </c>
      <c r="F21" s="19">
        <v>10.1</v>
      </c>
      <c r="G21" s="22">
        <v>3.4</v>
      </c>
      <c r="H21" s="20">
        <v>109</v>
      </c>
      <c r="I21" s="21">
        <v>0.05</v>
      </c>
      <c r="J21" s="19">
        <v>42.6</v>
      </c>
      <c r="K21" s="19">
        <v>0</v>
      </c>
      <c r="L21" s="22">
        <v>5.0999999999999996</v>
      </c>
      <c r="M21" s="21">
        <v>23</v>
      </c>
      <c r="N21" s="19">
        <v>22</v>
      </c>
      <c r="O21" s="19">
        <v>15</v>
      </c>
      <c r="P21" s="22">
        <v>0.8</v>
      </c>
    </row>
    <row r="22" spans="1:16" x14ac:dyDescent="0.25">
      <c r="A22" s="6" t="s">
        <v>368</v>
      </c>
      <c r="B22" s="52" t="s">
        <v>341</v>
      </c>
      <c r="C22" s="4"/>
      <c r="D22" s="5">
        <v>150</v>
      </c>
      <c r="E22" s="25">
        <v>1.5</v>
      </c>
      <c r="F22" s="25">
        <v>15.149999999999999</v>
      </c>
      <c r="G22" s="25">
        <v>5.0999999999999996</v>
      </c>
      <c r="H22" s="25">
        <v>163.5</v>
      </c>
      <c r="I22" s="25">
        <v>7.5000000000000011E-2</v>
      </c>
      <c r="J22" s="23">
        <v>63.900000000000006</v>
      </c>
      <c r="K22" s="23">
        <v>0</v>
      </c>
      <c r="L22" s="23">
        <v>7.6499999999999995</v>
      </c>
      <c r="M22" s="25">
        <v>34.5</v>
      </c>
      <c r="N22" s="23">
        <v>33</v>
      </c>
      <c r="O22" s="23">
        <v>22.5</v>
      </c>
      <c r="P22" s="23">
        <v>1.2000000000000002</v>
      </c>
    </row>
    <row r="23" spans="1:16" ht="15.75" customHeight="1" x14ac:dyDescent="0.25">
      <c r="A23" s="13" t="s">
        <v>345</v>
      </c>
      <c r="B23" s="48" t="s">
        <v>344</v>
      </c>
      <c r="C23" s="14">
        <v>250</v>
      </c>
      <c r="D23" s="15"/>
      <c r="E23" s="21">
        <v>2.125</v>
      </c>
      <c r="F23" s="19">
        <v>5.0999999999999996</v>
      </c>
      <c r="G23" s="22">
        <v>14.55</v>
      </c>
      <c r="H23" s="20">
        <v>112.5</v>
      </c>
      <c r="I23" s="21">
        <v>5.5E-2</v>
      </c>
      <c r="J23" s="19">
        <v>9.9499999999999993</v>
      </c>
      <c r="K23" s="19">
        <v>0</v>
      </c>
      <c r="L23" s="22">
        <v>2.4249999999999998</v>
      </c>
      <c r="M23" s="21">
        <v>26.25</v>
      </c>
      <c r="N23" s="19">
        <v>67</v>
      </c>
      <c r="O23" s="19">
        <v>19.5</v>
      </c>
      <c r="P23" s="22">
        <v>0.72499999999999998</v>
      </c>
    </row>
    <row r="24" spans="1:16" ht="16.5" customHeight="1" x14ac:dyDescent="0.25">
      <c r="A24" s="16" t="s">
        <v>345</v>
      </c>
      <c r="B24" s="50" t="s">
        <v>344</v>
      </c>
      <c r="C24" s="4"/>
      <c r="D24" s="5">
        <v>300</v>
      </c>
      <c r="E24" s="25">
        <f>(300/250)*E23</f>
        <v>2.5499999999999998</v>
      </c>
      <c r="F24" s="23">
        <f t="shared" ref="F24:P24" si="2">(300/250)*F23</f>
        <v>6.1199999999999992</v>
      </c>
      <c r="G24" s="23">
        <f t="shared" si="2"/>
        <v>17.46</v>
      </c>
      <c r="H24" s="25">
        <f t="shared" si="2"/>
        <v>135</v>
      </c>
      <c r="I24" s="25">
        <f t="shared" si="2"/>
        <v>6.6000000000000003E-2</v>
      </c>
      <c r="J24" s="23">
        <f t="shared" si="2"/>
        <v>11.94</v>
      </c>
      <c r="K24" s="23">
        <f t="shared" si="2"/>
        <v>0</v>
      </c>
      <c r="L24" s="23">
        <f t="shared" si="2"/>
        <v>2.9099999999999997</v>
      </c>
      <c r="M24" s="25">
        <f t="shared" si="2"/>
        <v>31.5</v>
      </c>
      <c r="N24" s="23">
        <f t="shared" si="2"/>
        <v>80.399999999999991</v>
      </c>
      <c r="O24" s="23">
        <f t="shared" si="2"/>
        <v>23.4</v>
      </c>
      <c r="P24" s="23">
        <f t="shared" si="2"/>
        <v>0.87</v>
      </c>
    </row>
    <row r="25" spans="1:16" x14ac:dyDescent="0.25">
      <c r="A25" s="13" t="s">
        <v>346</v>
      </c>
      <c r="B25" s="48" t="s">
        <v>288</v>
      </c>
      <c r="C25" s="14">
        <v>120</v>
      </c>
      <c r="D25" s="15"/>
      <c r="E25" s="21">
        <v>16.079999999999998</v>
      </c>
      <c r="F25" s="19">
        <v>8.64</v>
      </c>
      <c r="G25" s="22">
        <v>3.72</v>
      </c>
      <c r="H25" s="20">
        <v>154.80000000000001</v>
      </c>
      <c r="I25" s="21">
        <v>8.4000000000000005E-2</v>
      </c>
      <c r="J25" s="19">
        <v>1.44</v>
      </c>
      <c r="K25" s="19">
        <v>2.4E-2</v>
      </c>
      <c r="L25" s="22">
        <v>4.68</v>
      </c>
      <c r="M25" s="21">
        <v>55.199999999999996</v>
      </c>
      <c r="N25" s="19">
        <v>174</v>
      </c>
      <c r="O25" s="19">
        <v>26.4</v>
      </c>
      <c r="P25" s="22">
        <v>0.6</v>
      </c>
    </row>
    <row r="26" spans="1:16" x14ac:dyDescent="0.25">
      <c r="A26" s="6" t="s">
        <v>346</v>
      </c>
      <c r="B26" s="49" t="s">
        <v>288</v>
      </c>
      <c r="C26" s="4"/>
      <c r="D26" s="5">
        <v>120</v>
      </c>
      <c r="E26" s="25">
        <v>16.079999999999998</v>
      </c>
      <c r="F26" s="23">
        <v>8.64</v>
      </c>
      <c r="G26" s="26">
        <v>3.72</v>
      </c>
      <c r="H26" s="24">
        <v>154.80000000000001</v>
      </c>
      <c r="I26" s="25">
        <v>8.4000000000000005E-2</v>
      </c>
      <c r="J26" s="23">
        <v>1.44</v>
      </c>
      <c r="K26" s="23">
        <v>2.4E-2</v>
      </c>
      <c r="L26" s="26">
        <v>4.68</v>
      </c>
      <c r="M26" s="25">
        <v>55.199999999999996</v>
      </c>
      <c r="N26" s="23">
        <v>174</v>
      </c>
      <c r="O26" s="23">
        <v>26.4</v>
      </c>
      <c r="P26" s="26">
        <v>0.6</v>
      </c>
    </row>
    <row r="27" spans="1:16" x14ac:dyDescent="0.25">
      <c r="A27" s="13" t="s">
        <v>375</v>
      </c>
      <c r="B27" s="48" t="s">
        <v>61</v>
      </c>
      <c r="C27" s="14">
        <v>200</v>
      </c>
      <c r="D27" s="15"/>
      <c r="E27" s="21">
        <v>3.8</v>
      </c>
      <c r="F27" s="19">
        <v>9.8000000000000007</v>
      </c>
      <c r="G27" s="22">
        <v>25.4</v>
      </c>
      <c r="H27" s="20">
        <v>204</v>
      </c>
      <c r="I27" s="21">
        <v>0.2</v>
      </c>
      <c r="J27" s="19">
        <v>27.8</v>
      </c>
      <c r="K27" s="19">
        <v>0.06</v>
      </c>
      <c r="L27" s="22">
        <v>0.2</v>
      </c>
      <c r="M27" s="21">
        <v>22</v>
      </c>
      <c r="N27" s="19">
        <v>104</v>
      </c>
      <c r="O27" s="19">
        <v>40</v>
      </c>
      <c r="P27" s="22">
        <v>1.6</v>
      </c>
    </row>
    <row r="28" spans="1:16" x14ac:dyDescent="0.25">
      <c r="A28" s="6" t="s">
        <v>375</v>
      </c>
      <c r="B28" s="49" t="s">
        <v>61</v>
      </c>
      <c r="C28" s="4"/>
      <c r="D28" s="5">
        <v>230</v>
      </c>
      <c r="E28" s="25">
        <v>4.3699999999999992</v>
      </c>
      <c r="F28" s="23">
        <v>11.27</v>
      </c>
      <c r="G28" s="26">
        <v>29.209999999999997</v>
      </c>
      <c r="H28" s="24">
        <v>234.6</v>
      </c>
      <c r="I28" s="25">
        <v>0.22999999999999998</v>
      </c>
      <c r="J28" s="23">
        <v>31.97</v>
      </c>
      <c r="K28" s="23">
        <v>6.8999999999999992E-2</v>
      </c>
      <c r="L28" s="26">
        <v>0.22999999999999998</v>
      </c>
      <c r="M28" s="25">
        <v>25.299999999999997</v>
      </c>
      <c r="N28" s="23">
        <v>119.6</v>
      </c>
      <c r="O28" s="23">
        <v>46</v>
      </c>
      <c r="P28" s="26">
        <v>1.8399999999999999</v>
      </c>
    </row>
    <row r="29" spans="1:16" x14ac:dyDescent="0.25">
      <c r="A29" s="13"/>
      <c r="B29" s="48"/>
      <c r="C29" s="14"/>
      <c r="D29" s="15"/>
      <c r="E29" s="21"/>
      <c r="F29" s="19"/>
      <c r="G29" s="22"/>
      <c r="H29" s="20"/>
      <c r="I29" s="21"/>
      <c r="J29" s="19"/>
      <c r="K29" s="19"/>
      <c r="L29" s="22"/>
      <c r="M29" s="21"/>
      <c r="N29" s="19"/>
      <c r="O29" s="19"/>
      <c r="P29" s="22"/>
    </row>
    <row r="30" spans="1:16" x14ac:dyDescent="0.25">
      <c r="A30" s="6"/>
      <c r="B30" s="49"/>
      <c r="C30" s="4"/>
      <c r="D30" s="5"/>
      <c r="E30" s="25"/>
      <c r="F30" s="23"/>
      <c r="G30" s="26"/>
      <c r="H30" s="24"/>
      <c r="I30" s="25"/>
      <c r="J30" s="23"/>
      <c r="K30" s="23"/>
      <c r="L30" s="26"/>
      <c r="M30" s="25"/>
      <c r="N30" s="23"/>
      <c r="O30" s="23"/>
      <c r="P30" s="26"/>
    </row>
    <row r="31" spans="1:16" x14ac:dyDescent="0.25">
      <c r="A31" s="13" t="s">
        <v>421</v>
      </c>
      <c r="B31" s="48" t="s">
        <v>69</v>
      </c>
      <c r="C31" s="14">
        <v>60</v>
      </c>
      <c r="D31" s="15"/>
      <c r="E31" s="21">
        <v>3.96</v>
      </c>
      <c r="F31" s="19">
        <v>0.72</v>
      </c>
      <c r="G31" s="22">
        <v>20.04</v>
      </c>
      <c r="H31" s="20">
        <v>104.4</v>
      </c>
      <c r="I31" s="21">
        <v>0.10799999999999998</v>
      </c>
      <c r="J31" s="19"/>
      <c r="K31" s="19"/>
      <c r="L31" s="22">
        <v>0.84</v>
      </c>
      <c r="M31" s="21">
        <v>21</v>
      </c>
      <c r="N31" s="19">
        <v>94.8</v>
      </c>
      <c r="O31" s="19">
        <v>28.2</v>
      </c>
      <c r="P31" s="22">
        <v>2.34</v>
      </c>
    </row>
    <row r="32" spans="1:16" x14ac:dyDescent="0.25">
      <c r="A32" s="6" t="s">
        <v>421</v>
      </c>
      <c r="B32" s="49" t="s">
        <v>69</v>
      </c>
      <c r="C32" s="4"/>
      <c r="D32" s="5">
        <v>80</v>
      </c>
      <c r="E32" s="25">
        <v>5.28</v>
      </c>
      <c r="F32" s="23">
        <v>0.96</v>
      </c>
      <c r="G32" s="26">
        <v>26.72</v>
      </c>
      <c r="H32" s="24">
        <v>139.19999999999999</v>
      </c>
      <c r="I32" s="25">
        <v>0.14399999999999999</v>
      </c>
      <c r="J32" s="23"/>
      <c r="K32" s="23"/>
      <c r="L32" s="26">
        <v>11.2</v>
      </c>
      <c r="M32" s="25">
        <v>28</v>
      </c>
      <c r="N32" s="23">
        <v>126.4</v>
      </c>
      <c r="O32" s="23">
        <v>37.6</v>
      </c>
      <c r="P32" s="26">
        <v>31.2</v>
      </c>
    </row>
    <row r="33" spans="1:16" s="1" customFormat="1" x14ac:dyDescent="0.25">
      <c r="A33" s="94" t="s">
        <v>421</v>
      </c>
      <c r="B33" s="51" t="s">
        <v>340</v>
      </c>
      <c r="C33" s="95">
        <v>200</v>
      </c>
      <c r="D33" s="96"/>
      <c r="E33" s="97">
        <v>1.4</v>
      </c>
      <c r="F33" s="98">
        <v>0.2</v>
      </c>
      <c r="G33" s="99">
        <v>0.2</v>
      </c>
      <c r="H33" s="100">
        <v>120</v>
      </c>
      <c r="I33" s="97">
        <v>0.08</v>
      </c>
      <c r="J33" s="98">
        <v>8</v>
      </c>
      <c r="K33" s="98">
        <v>0</v>
      </c>
      <c r="L33" s="99">
        <v>0</v>
      </c>
      <c r="M33" s="97">
        <v>36</v>
      </c>
      <c r="N33" s="98">
        <v>0</v>
      </c>
      <c r="O33" s="98">
        <v>0</v>
      </c>
      <c r="P33" s="99">
        <v>0.6</v>
      </c>
    </row>
    <row r="34" spans="1:16" s="1" customFormat="1" x14ac:dyDescent="0.25">
      <c r="A34" s="101" t="s">
        <v>421</v>
      </c>
      <c r="B34" s="52" t="s">
        <v>340</v>
      </c>
      <c r="C34" s="102"/>
      <c r="D34" s="103">
        <v>200</v>
      </c>
      <c r="E34" s="104">
        <v>1.4</v>
      </c>
      <c r="F34" s="105">
        <v>0.2</v>
      </c>
      <c r="G34" s="106">
        <v>0.2</v>
      </c>
      <c r="H34" s="107">
        <v>120</v>
      </c>
      <c r="I34" s="104">
        <v>0.08</v>
      </c>
      <c r="J34" s="105">
        <v>8</v>
      </c>
      <c r="K34" s="105">
        <v>0</v>
      </c>
      <c r="L34" s="106">
        <v>0</v>
      </c>
      <c r="M34" s="104">
        <v>36</v>
      </c>
      <c r="N34" s="105">
        <v>0</v>
      </c>
      <c r="O34" s="105">
        <v>0</v>
      </c>
      <c r="P34" s="106">
        <v>0.6</v>
      </c>
    </row>
    <row r="35" spans="1:16" s="33" customFormat="1" x14ac:dyDescent="0.25">
      <c r="A35" s="61"/>
      <c r="B35" s="62" t="s">
        <v>170</v>
      </c>
      <c r="C35" s="63"/>
      <c r="D35" s="64"/>
      <c r="E35" s="65"/>
      <c r="F35" s="66"/>
      <c r="G35" s="67"/>
      <c r="H35" s="68">
        <f>SUM(H21,H23,H25,H27,H29,H31,H33)</f>
        <v>804.69999999999993</v>
      </c>
      <c r="I35" s="65"/>
      <c r="J35" s="66"/>
      <c r="K35" s="66"/>
      <c r="L35" s="67"/>
      <c r="M35" s="65"/>
      <c r="N35" s="66"/>
      <c r="O35" s="66"/>
      <c r="P35" s="67"/>
    </row>
    <row r="36" spans="1:16" s="33" customFormat="1" x14ac:dyDescent="0.25">
      <c r="A36" s="69"/>
      <c r="B36" s="70" t="s">
        <v>171</v>
      </c>
      <c r="C36" s="71"/>
      <c r="D36" s="72"/>
      <c r="E36" s="73"/>
      <c r="F36" s="74"/>
      <c r="G36" s="75"/>
      <c r="H36" s="76">
        <f>H22+H24+H26+H28+H30+H32+H34</f>
        <v>947.09999999999991</v>
      </c>
      <c r="I36" s="73"/>
      <c r="J36" s="74"/>
      <c r="K36" s="74"/>
      <c r="L36" s="75"/>
      <c r="M36" s="73"/>
      <c r="N36" s="74"/>
      <c r="O36" s="74"/>
      <c r="P36" s="75"/>
    </row>
    <row r="37" spans="1:16" x14ac:dyDescent="0.25">
      <c r="A37" s="6"/>
      <c r="B37" s="47" t="s">
        <v>132</v>
      </c>
      <c r="C37" s="4"/>
      <c r="D37" s="5"/>
      <c r="E37" s="25"/>
      <c r="F37" s="23"/>
      <c r="G37" s="26"/>
      <c r="H37" s="24"/>
      <c r="I37" s="25"/>
      <c r="J37" s="23"/>
      <c r="K37" s="23"/>
      <c r="L37" s="26"/>
      <c r="M37" s="25"/>
      <c r="N37" s="23"/>
      <c r="O37" s="23"/>
      <c r="P37" s="26"/>
    </row>
    <row r="38" spans="1:16" x14ac:dyDescent="0.25">
      <c r="A38" s="13" t="s">
        <v>421</v>
      </c>
      <c r="B38" s="51" t="s">
        <v>353</v>
      </c>
      <c r="C38" s="14" t="s">
        <v>354</v>
      </c>
      <c r="D38" s="15"/>
      <c r="E38" s="21">
        <v>1.5</v>
      </c>
      <c r="F38" s="19">
        <v>0.5</v>
      </c>
      <c r="G38" s="22">
        <v>21</v>
      </c>
      <c r="H38" s="20">
        <v>96</v>
      </c>
      <c r="I38" s="21">
        <v>0.04</v>
      </c>
      <c r="J38" s="19">
        <v>10</v>
      </c>
      <c r="K38" s="19">
        <v>0</v>
      </c>
      <c r="L38" s="22">
        <v>0.4</v>
      </c>
      <c r="M38" s="21">
        <v>8</v>
      </c>
      <c r="N38" s="19">
        <v>28</v>
      </c>
      <c r="O38" s="19">
        <v>42</v>
      </c>
      <c r="P38" s="22">
        <v>0.6</v>
      </c>
    </row>
    <row r="39" spans="1:16" x14ac:dyDescent="0.25">
      <c r="A39" s="6" t="s">
        <v>421</v>
      </c>
      <c r="B39" s="52" t="s">
        <v>353</v>
      </c>
      <c r="C39" s="4"/>
      <c r="D39" s="5" t="s">
        <v>354</v>
      </c>
      <c r="E39" s="25">
        <v>1.5</v>
      </c>
      <c r="F39" s="23">
        <v>0.5</v>
      </c>
      <c r="G39" s="26">
        <v>21</v>
      </c>
      <c r="H39" s="24">
        <v>96</v>
      </c>
      <c r="I39" s="25">
        <v>0.04</v>
      </c>
      <c r="J39" s="23">
        <v>10</v>
      </c>
      <c r="K39" s="23">
        <v>0</v>
      </c>
      <c r="L39" s="26">
        <v>0.4</v>
      </c>
      <c r="M39" s="25">
        <v>8</v>
      </c>
      <c r="N39" s="23">
        <v>28</v>
      </c>
      <c r="O39" s="23">
        <v>42</v>
      </c>
      <c r="P39" s="26">
        <v>0.6</v>
      </c>
    </row>
    <row r="40" spans="1:16" x14ac:dyDescent="0.25">
      <c r="A40" s="13" t="s">
        <v>421</v>
      </c>
      <c r="B40" s="51" t="s">
        <v>329</v>
      </c>
      <c r="C40" s="14">
        <v>40</v>
      </c>
      <c r="D40" s="15"/>
      <c r="E40" s="21">
        <f>(40/50)*E41</f>
        <v>1.1199999999999999</v>
      </c>
      <c r="F40" s="19">
        <f t="shared" ref="F40:P40" si="3">(40/50)*F41</f>
        <v>1.32</v>
      </c>
      <c r="G40" s="19">
        <f t="shared" si="3"/>
        <v>30.92</v>
      </c>
      <c r="H40" s="21">
        <f t="shared" si="3"/>
        <v>140</v>
      </c>
      <c r="I40" s="21">
        <f t="shared" si="3"/>
        <v>1.2E-2</v>
      </c>
      <c r="J40" s="19">
        <f t="shared" si="3"/>
        <v>0</v>
      </c>
      <c r="K40" s="19">
        <f t="shared" si="3"/>
        <v>0</v>
      </c>
      <c r="L40" s="19">
        <f t="shared" si="3"/>
        <v>0.27999999999999997</v>
      </c>
      <c r="M40" s="21">
        <f t="shared" si="3"/>
        <v>6.4</v>
      </c>
      <c r="N40" s="19">
        <f t="shared" si="3"/>
        <v>14.4</v>
      </c>
      <c r="O40" s="19">
        <f t="shared" si="3"/>
        <v>4</v>
      </c>
      <c r="P40" s="19">
        <f t="shared" si="3"/>
        <v>0.60000000000000009</v>
      </c>
    </row>
    <row r="41" spans="1:16" x14ac:dyDescent="0.25">
      <c r="A41" s="6" t="s">
        <v>421</v>
      </c>
      <c r="B41" s="52" t="s">
        <v>329</v>
      </c>
      <c r="C41" s="4"/>
      <c r="D41" s="5">
        <v>50</v>
      </c>
      <c r="E41" s="25">
        <v>1.4</v>
      </c>
      <c r="F41" s="23">
        <v>1.65</v>
      </c>
      <c r="G41" s="26">
        <v>38.65</v>
      </c>
      <c r="H41" s="24">
        <v>175</v>
      </c>
      <c r="I41" s="25">
        <v>1.4999999999999999E-2</v>
      </c>
      <c r="J41" s="23">
        <v>0</v>
      </c>
      <c r="K41" s="23">
        <v>0</v>
      </c>
      <c r="L41" s="26">
        <v>0.35</v>
      </c>
      <c r="M41" s="25">
        <v>8</v>
      </c>
      <c r="N41" s="23">
        <v>18</v>
      </c>
      <c r="O41" s="23">
        <v>5</v>
      </c>
      <c r="P41" s="26">
        <v>0.75</v>
      </c>
    </row>
    <row r="42" spans="1:16" x14ac:dyDescent="0.25">
      <c r="A42" s="13" t="s">
        <v>421</v>
      </c>
      <c r="B42" s="48" t="s">
        <v>347</v>
      </c>
      <c r="C42" s="14">
        <v>200</v>
      </c>
      <c r="D42" s="15"/>
      <c r="E42" s="21">
        <v>5.46</v>
      </c>
      <c r="F42" s="19">
        <v>4.62</v>
      </c>
      <c r="G42" s="22">
        <v>22.8</v>
      </c>
      <c r="H42" s="20">
        <v>127.34</v>
      </c>
      <c r="I42" s="21">
        <v>0.08</v>
      </c>
      <c r="J42" s="19">
        <v>1.4</v>
      </c>
      <c r="K42" s="19">
        <v>0.04</v>
      </c>
      <c r="L42" s="22">
        <v>0</v>
      </c>
      <c r="M42" s="21">
        <v>240</v>
      </c>
      <c r="N42" s="19">
        <v>180</v>
      </c>
      <c r="O42" s="19">
        <v>28</v>
      </c>
      <c r="P42" s="22">
        <v>0.2</v>
      </c>
    </row>
    <row r="43" spans="1:16" x14ac:dyDescent="0.25">
      <c r="A43" s="16" t="s">
        <v>421</v>
      </c>
      <c r="B43" s="50" t="s">
        <v>347</v>
      </c>
      <c r="C43" s="17"/>
      <c r="D43" s="18">
        <v>200</v>
      </c>
      <c r="E43" s="29">
        <v>5.46</v>
      </c>
      <c r="F43" s="27">
        <v>4.62</v>
      </c>
      <c r="G43" s="30">
        <v>22.8</v>
      </c>
      <c r="H43" s="28">
        <v>127.34</v>
      </c>
      <c r="I43" s="29">
        <v>0.08</v>
      </c>
      <c r="J43" s="27">
        <v>1.4</v>
      </c>
      <c r="K43" s="27">
        <v>0.04</v>
      </c>
      <c r="L43" s="30">
        <v>0</v>
      </c>
      <c r="M43" s="29">
        <v>240</v>
      </c>
      <c r="N43" s="27">
        <v>180</v>
      </c>
      <c r="O43" s="27">
        <v>28</v>
      </c>
      <c r="P43" s="30">
        <v>0.2</v>
      </c>
    </row>
    <row r="44" spans="1:16" s="33" customFormat="1" x14ac:dyDescent="0.25">
      <c r="A44" s="61"/>
      <c r="B44" s="62" t="s">
        <v>170</v>
      </c>
      <c r="C44" s="63"/>
      <c r="D44" s="64"/>
      <c r="E44" s="65"/>
      <c r="F44" s="66"/>
      <c r="G44" s="67"/>
      <c r="H44" s="68">
        <f>SUM(H38,H40,H42)</f>
        <v>363.34000000000003</v>
      </c>
      <c r="I44" s="65"/>
      <c r="J44" s="66"/>
      <c r="K44" s="66"/>
      <c r="L44" s="67"/>
      <c r="M44" s="65"/>
      <c r="N44" s="66"/>
      <c r="O44" s="66"/>
      <c r="P44" s="67"/>
    </row>
    <row r="45" spans="1:16" s="33" customFormat="1" x14ac:dyDescent="0.25">
      <c r="A45" s="69"/>
      <c r="B45" s="70" t="s">
        <v>171</v>
      </c>
      <c r="C45" s="71"/>
      <c r="D45" s="72"/>
      <c r="E45" s="73"/>
      <c r="F45" s="74"/>
      <c r="G45" s="75"/>
      <c r="H45" s="76">
        <f>SUM(H39,H41,H43)</f>
        <v>398.34000000000003</v>
      </c>
      <c r="I45" s="73"/>
      <c r="J45" s="74"/>
      <c r="K45" s="74"/>
      <c r="L45" s="75"/>
      <c r="M45" s="73"/>
      <c r="N45" s="74"/>
      <c r="O45" s="74"/>
      <c r="P45" s="75"/>
    </row>
    <row r="46" spans="1:16" s="33" customFormat="1" x14ac:dyDescent="0.25">
      <c r="A46" s="77"/>
      <c r="B46" s="78" t="s">
        <v>172</v>
      </c>
      <c r="C46" s="79"/>
      <c r="D46" s="80"/>
      <c r="E46" s="81">
        <f t="shared" ref="E46:P46" si="4">SUM(E18,E35,E44)</f>
        <v>27.79</v>
      </c>
      <c r="F46" s="82">
        <f t="shared" si="4"/>
        <v>45.03</v>
      </c>
      <c r="G46" s="83">
        <f t="shared" si="4"/>
        <v>32.28</v>
      </c>
      <c r="H46" s="84">
        <f t="shared" si="4"/>
        <v>1790.9900000000002</v>
      </c>
      <c r="I46" s="81">
        <f t="shared" si="4"/>
        <v>0.21307692307692305</v>
      </c>
      <c r="J46" s="82">
        <f t="shared" si="4"/>
        <v>9.0153846153846153</v>
      </c>
      <c r="K46" s="82">
        <f t="shared" si="4"/>
        <v>0.5</v>
      </c>
      <c r="L46" s="83">
        <f t="shared" si="4"/>
        <v>5.9230769230769234</v>
      </c>
      <c r="M46" s="81">
        <f t="shared" si="4"/>
        <v>504.07692307692304</v>
      </c>
      <c r="N46" s="82">
        <f t="shared" si="4"/>
        <v>560.69230769230762</v>
      </c>
      <c r="O46" s="82">
        <f t="shared" si="4"/>
        <v>64.615384615384613</v>
      </c>
      <c r="P46" s="83">
        <f t="shared" si="4"/>
        <v>4.1769230769230763</v>
      </c>
    </row>
    <row r="47" spans="1:16" s="33" customFormat="1" ht="15.75" thickBot="1" x14ac:dyDescent="0.3">
      <c r="A47" s="85"/>
      <c r="B47" s="86" t="s">
        <v>173</v>
      </c>
      <c r="C47" s="87"/>
      <c r="D47" s="88"/>
      <c r="E47" s="89">
        <f t="shared" ref="E47:P47" si="5">SUM(E19,E36,E45)</f>
        <v>32.1</v>
      </c>
      <c r="F47" s="90">
        <f t="shared" si="5"/>
        <v>51.72</v>
      </c>
      <c r="G47" s="91">
        <f t="shared" si="5"/>
        <v>33.43</v>
      </c>
      <c r="H47" s="92">
        <f t="shared" si="5"/>
        <v>2049.9299999999998</v>
      </c>
      <c r="I47" s="89">
        <f t="shared" si="5"/>
        <v>0.25384615384615383</v>
      </c>
      <c r="J47" s="90">
        <f t="shared" si="5"/>
        <v>12.66923076923077</v>
      </c>
      <c r="K47" s="90">
        <f t="shared" si="5"/>
        <v>0.6</v>
      </c>
      <c r="L47" s="91">
        <f t="shared" si="5"/>
        <v>8.453846153846154</v>
      </c>
      <c r="M47" s="89">
        <f t="shared" si="5"/>
        <v>559.84615384615381</v>
      </c>
      <c r="N47" s="90">
        <f t="shared" si="5"/>
        <v>653.11538461538453</v>
      </c>
      <c r="O47" s="90">
        <f t="shared" si="5"/>
        <v>77.269230769230774</v>
      </c>
      <c r="P47" s="91">
        <f t="shared" si="5"/>
        <v>5.2461538461538453</v>
      </c>
    </row>
  </sheetData>
  <mergeCells count="9">
    <mergeCell ref="A1:P1"/>
    <mergeCell ref="A2:P2"/>
    <mergeCell ref="A3:A4"/>
    <mergeCell ref="B3:B4"/>
    <mergeCell ref="C3:D3"/>
    <mergeCell ref="E3:G3"/>
    <mergeCell ref="H3:H4"/>
    <mergeCell ref="I3:L3"/>
    <mergeCell ref="M3:P3"/>
  </mergeCells>
  <pageMargins left="0.70866141732283472" right="0.33" top="0.33" bottom="0.3" header="0.31496062992125984" footer="0.31496062992125984"/>
  <pageSetup paperSize="9" scale="7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A22" workbookViewId="0">
      <selection activeCell="A36" sqref="A36"/>
    </sheetView>
  </sheetViews>
  <sheetFormatPr defaultRowHeight="15" x14ac:dyDescent="0.25"/>
  <cols>
    <col min="1" max="1" width="9.5703125" customWidth="1"/>
    <col min="2" max="2" width="36.140625" style="3" customWidth="1"/>
    <col min="8" max="8" width="15.140625" customWidth="1"/>
  </cols>
  <sheetData>
    <row r="1" spans="1:16" x14ac:dyDescent="0.25">
      <c r="A1" s="232" t="s">
        <v>178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</row>
    <row r="2" spans="1:16" ht="15.75" thickBot="1" x14ac:dyDescent="0.3">
      <c r="A2" s="234" t="s">
        <v>330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</row>
    <row r="3" spans="1:16" s="33" customFormat="1" x14ac:dyDescent="0.25">
      <c r="A3" s="235" t="s">
        <v>113</v>
      </c>
      <c r="B3" s="235" t="s">
        <v>95</v>
      </c>
      <c r="C3" s="237" t="s">
        <v>96</v>
      </c>
      <c r="D3" s="238"/>
      <c r="E3" s="239" t="s">
        <v>97</v>
      </c>
      <c r="F3" s="240"/>
      <c r="G3" s="241"/>
      <c r="H3" s="242" t="s">
        <v>98</v>
      </c>
      <c r="I3" s="244" t="s">
        <v>99</v>
      </c>
      <c r="J3" s="245"/>
      <c r="K3" s="245"/>
      <c r="L3" s="246"/>
      <c r="M3" s="239" t="s">
        <v>100</v>
      </c>
      <c r="N3" s="240"/>
      <c r="O3" s="240"/>
      <c r="P3" s="241"/>
    </row>
    <row r="4" spans="1:16" s="33" customFormat="1" ht="26.25" x14ac:dyDescent="0.25">
      <c r="A4" s="236"/>
      <c r="B4" s="236"/>
      <c r="C4" s="53" t="s">
        <v>101</v>
      </c>
      <c r="D4" s="54" t="s">
        <v>102</v>
      </c>
      <c r="E4" s="55" t="s">
        <v>2</v>
      </c>
      <c r="F4" s="56" t="s">
        <v>103</v>
      </c>
      <c r="G4" s="57" t="s">
        <v>104</v>
      </c>
      <c r="H4" s="243"/>
      <c r="I4" s="58" t="s">
        <v>105</v>
      </c>
      <c r="J4" s="59" t="s">
        <v>106</v>
      </c>
      <c r="K4" s="59" t="s">
        <v>107</v>
      </c>
      <c r="L4" s="60" t="s">
        <v>108</v>
      </c>
      <c r="M4" s="55" t="s">
        <v>109</v>
      </c>
      <c r="N4" s="56" t="s">
        <v>110</v>
      </c>
      <c r="O4" s="56" t="s">
        <v>111</v>
      </c>
      <c r="P4" s="57" t="s">
        <v>112</v>
      </c>
    </row>
    <row r="5" spans="1:16" x14ac:dyDescent="0.25">
      <c r="A5" s="6"/>
      <c r="B5" s="47" t="s">
        <v>114</v>
      </c>
      <c r="C5" s="4"/>
      <c r="D5" s="5"/>
      <c r="E5" s="25"/>
      <c r="F5" s="23"/>
      <c r="G5" s="26"/>
      <c r="H5" s="24"/>
      <c r="I5" s="25"/>
      <c r="J5" s="23"/>
      <c r="K5" s="23"/>
      <c r="L5" s="26"/>
      <c r="M5" s="25"/>
      <c r="N5" s="23"/>
      <c r="O5" s="23"/>
      <c r="P5" s="26"/>
    </row>
    <row r="6" spans="1:16" x14ac:dyDescent="0.25">
      <c r="A6" s="13" t="s">
        <v>399</v>
      </c>
      <c r="B6" s="48" t="s">
        <v>268</v>
      </c>
      <c r="C6" s="14">
        <v>100</v>
      </c>
      <c r="D6" s="15"/>
      <c r="E6" s="21">
        <v>0.8</v>
      </c>
      <c r="F6" s="19">
        <v>0.1</v>
      </c>
      <c r="G6" s="19">
        <v>2.5</v>
      </c>
      <c r="H6" s="21">
        <v>14</v>
      </c>
      <c r="I6" s="21">
        <v>0.03</v>
      </c>
      <c r="J6" s="19">
        <v>10</v>
      </c>
      <c r="K6" s="19">
        <v>0</v>
      </c>
      <c r="L6" s="19">
        <v>0.1</v>
      </c>
      <c r="M6" s="21">
        <v>23</v>
      </c>
      <c r="N6" s="19">
        <v>42</v>
      </c>
      <c r="O6" s="19">
        <v>14</v>
      </c>
      <c r="P6" s="19">
        <v>0.6</v>
      </c>
    </row>
    <row r="7" spans="1:16" x14ac:dyDescent="0.25">
      <c r="A7" s="6" t="s">
        <v>399</v>
      </c>
      <c r="B7" s="49" t="s">
        <v>268</v>
      </c>
      <c r="C7" s="4"/>
      <c r="D7" s="5">
        <v>100</v>
      </c>
      <c r="E7" s="25">
        <v>0.8</v>
      </c>
      <c r="F7" s="23">
        <v>0.1</v>
      </c>
      <c r="G7" s="26">
        <v>2.5</v>
      </c>
      <c r="H7" s="24">
        <v>14</v>
      </c>
      <c r="I7" s="25">
        <v>0.03</v>
      </c>
      <c r="J7" s="23">
        <v>10</v>
      </c>
      <c r="K7" s="23">
        <v>0</v>
      </c>
      <c r="L7" s="26">
        <v>0.1</v>
      </c>
      <c r="M7" s="25">
        <v>23</v>
      </c>
      <c r="N7" s="23">
        <v>42</v>
      </c>
      <c r="O7" s="23">
        <v>14</v>
      </c>
      <c r="P7" s="26">
        <v>0.6</v>
      </c>
    </row>
    <row r="8" spans="1:16" x14ac:dyDescent="0.25">
      <c r="A8" s="13" t="s">
        <v>400</v>
      </c>
      <c r="B8" s="48" t="s">
        <v>151</v>
      </c>
      <c r="C8" s="14">
        <v>180</v>
      </c>
      <c r="D8" s="15"/>
      <c r="E8" s="21">
        <v>25.457142857142856</v>
      </c>
      <c r="F8" s="19">
        <v>19.371428571428574</v>
      </c>
      <c r="G8" s="19">
        <v>24.599999999999998</v>
      </c>
      <c r="H8" s="21">
        <v>374.57142857142856</v>
      </c>
      <c r="I8" s="21">
        <v>7.7142857142857138E-2</v>
      </c>
      <c r="J8" s="19">
        <v>0.34285714285714286</v>
      </c>
      <c r="K8" s="19">
        <v>0.17142857142857143</v>
      </c>
      <c r="L8" s="19">
        <v>0.8571428571428571</v>
      </c>
      <c r="M8" s="21">
        <v>160.28571428571428</v>
      </c>
      <c r="N8" s="19">
        <v>257.14285714285717</v>
      </c>
      <c r="O8" s="19">
        <v>27.428571428571427</v>
      </c>
      <c r="P8" s="19">
        <v>0.8571428571428571</v>
      </c>
    </row>
    <row r="9" spans="1:16" x14ac:dyDescent="0.25">
      <c r="A9" s="6" t="s">
        <v>400</v>
      </c>
      <c r="B9" s="49" t="s">
        <v>151</v>
      </c>
      <c r="C9" s="4"/>
      <c r="D9" s="5">
        <v>200</v>
      </c>
      <c r="E9" s="25">
        <v>28.285714285714285</v>
      </c>
      <c r="F9" s="23">
        <v>21.523809523809526</v>
      </c>
      <c r="G9" s="26">
        <v>27.333333333333332</v>
      </c>
      <c r="H9" s="24">
        <v>416.19047619047615</v>
      </c>
      <c r="I9" s="25">
        <v>8.5714285714285701E-2</v>
      </c>
      <c r="J9" s="23">
        <v>0.38095238095238093</v>
      </c>
      <c r="K9" s="23">
        <v>0.19047619047619047</v>
      </c>
      <c r="L9" s="26">
        <v>0.95238095238095233</v>
      </c>
      <c r="M9" s="25">
        <v>178.09523809523807</v>
      </c>
      <c r="N9" s="23">
        <v>285.71428571428572</v>
      </c>
      <c r="O9" s="23">
        <v>30.476190476190474</v>
      </c>
      <c r="P9" s="26">
        <v>0.95238095238095233</v>
      </c>
    </row>
    <row r="10" spans="1:16" x14ac:dyDescent="0.25">
      <c r="A10" s="13" t="s">
        <v>421</v>
      </c>
      <c r="B10" s="48" t="s">
        <v>8</v>
      </c>
      <c r="C10" s="14">
        <v>20</v>
      </c>
      <c r="D10" s="15"/>
      <c r="E10" s="21">
        <v>1.5</v>
      </c>
      <c r="F10" s="19">
        <v>0.57999999999999996</v>
      </c>
      <c r="G10" s="22">
        <v>1.28</v>
      </c>
      <c r="H10" s="20">
        <v>53</v>
      </c>
      <c r="I10" s="21">
        <v>2.2000000000000002E-2</v>
      </c>
      <c r="J10" s="19"/>
      <c r="K10" s="19"/>
      <c r="L10" s="22">
        <v>0.34</v>
      </c>
      <c r="M10" s="21">
        <v>3.8000000000000003</v>
      </c>
      <c r="N10" s="19">
        <v>13</v>
      </c>
      <c r="O10" s="19">
        <v>2.6</v>
      </c>
      <c r="P10" s="22">
        <v>0.24</v>
      </c>
    </row>
    <row r="11" spans="1:16" x14ac:dyDescent="0.25">
      <c r="A11" s="6" t="s">
        <v>421</v>
      </c>
      <c r="B11" s="49" t="s">
        <v>8</v>
      </c>
      <c r="C11" s="4"/>
      <c r="D11" s="5">
        <v>20</v>
      </c>
      <c r="E11" s="25">
        <v>1.5</v>
      </c>
      <c r="F11" s="23">
        <v>0.57999999999999996</v>
      </c>
      <c r="G11" s="26">
        <v>1.28</v>
      </c>
      <c r="H11" s="24">
        <v>53</v>
      </c>
      <c r="I11" s="25">
        <v>2.2000000000000002E-2</v>
      </c>
      <c r="J11" s="23"/>
      <c r="K11" s="23"/>
      <c r="L11" s="26">
        <v>0.34</v>
      </c>
      <c r="M11" s="25">
        <v>3.8000000000000003</v>
      </c>
      <c r="N11" s="23">
        <v>13</v>
      </c>
      <c r="O11" s="23">
        <v>2.6</v>
      </c>
      <c r="P11" s="26">
        <v>0.24</v>
      </c>
    </row>
    <row r="12" spans="1:16" x14ac:dyDescent="0.25">
      <c r="A12" s="13" t="s">
        <v>381</v>
      </c>
      <c r="B12" s="48" t="s">
        <v>18</v>
      </c>
      <c r="C12" s="14">
        <v>200</v>
      </c>
      <c r="D12" s="15"/>
      <c r="E12" s="21">
        <v>3.6</v>
      </c>
      <c r="F12" s="19">
        <v>3.3</v>
      </c>
      <c r="G12" s="22">
        <v>25</v>
      </c>
      <c r="H12" s="20">
        <v>144</v>
      </c>
      <c r="I12" s="21">
        <v>0.04</v>
      </c>
      <c r="J12" s="19">
        <v>1.3</v>
      </c>
      <c r="K12" s="19">
        <v>0.02</v>
      </c>
      <c r="L12" s="22">
        <v>0</v>
      </c>
      <c r="M12" s="21">
        <v>124</v>
      </c>
      <c r="N12" s="19">
        <v>110</v>
      </c>
      <c r="O12" s="19">
        <v>27</v>
      </c>
      <c r="P12" s="22">
        <v>0.8</v>
      </c>
    </row>
    <row r="13" spans="1:16" x14ac:dyDescent="0.25">
      <c r="A13" s="6" t="s">
        <v>381</v>
      </c>
      <c r="B13" s="49" t="s">
        <v>18</v>
      </c>
      <c r="C13" s="4"/>
      <c r="D13" s="5">
        <v>200</v>
      </c>
      <c r="E13" s="25">
        <v>3.6</v>
      </c>
      <c r="F13" s="23">
        <v>3.3</v>
      </c>
      <c r="G13" s="26">
        <v>25</v>
      </c>
      <c r="H13" s="24">
        <v>144</v>
      </c>
      <c r="I13" s="25">
        <v>0.04</v>
      </c>
      <c r="J13" s="23">
        <v>1.3</v>
      </c>
      <c r="K13" s="23">
        <v>0.02</v>
      </c>
      <c r="L13" s="26">
        <v>0</v>
      </c>
      <c r="M13" s="25">
        <v>124</v>
      </c>
      <c r="N13" s="23">
        <v>110</v>
      </c>
      <c r="O13" s="23">
        <v>27</v>
      </c>
      <c r="P13" s="26">
        <v>0.8</v>
      </c>
    </row>
    <row r="14" spans="1:16" x14ac:dyDescent="0.25">
      <c r="A14" s="13" t="s">
        <v>401</v>
      </c>
      <c r="B14" s="48" t="s">
        <v>343</v>
      </c>
      <c r="C14" s="14">
        <v>40</v>
      </c>
      <c r="D14" s="15"/>
      <c r="E14" s="21">
        <v>5.0999999999999996</v>
      </c>
      <c r="F14" s="19">
        <v>4.5999999999999996</v>
      </c>
      <c r="G14" s="22">
        <v>0.3</v>
      </c>
      <c r="H14" s="20">
        <v>63</v>
      </c>
      <c r="I14" s="21">
        <v>0.03</v>
      </c>
      <c r="J14" s="19">
        <v>0</v>
      </c>
      <c r="K14" s="19">
        <v>0.1</v>
      </c>
      <c r="L14" s="22">
        <v>0.2</v>
      </c>
      <c r="M14" s="21">
        <v>22</v>
      </c>
      <c r="N14" s="19">
        <v>77</v>
      </c>
      <c r="O14" s="19">
        <v>5</v>
      </c>
      <c r="P14" s="22">
        <v>1</v>
      </c>
    </row>
    <row r="15" spans="1:16" s="12" customFormat="1" x14ac:dyDescent="0.25">
      <c r="A15" s="13" t="s">
        <v>401</v>
      </c>
      <c r="B15" s="48" t="s">
        <v>343</v>
      </c>
      <c r="C15" s="4"/>
      <c r="D15" s="5">
        <v>40</v>
      </c>
      <c r="E15" s="25">
        <v>5.0999999999999996</v>
      </c>
      <c r="F15" s="23">
        <v>4.5999999999999996</v>
      </c>
      <c r="G15" s="26">
        <v>0.3</v>
      </c>
      <c r="H15" s="24">
        <v>63</v>
      </c>
      <c r="I15" s="25">
        <v>0.03</v>
      </c>
      <c r="J15" s="23">
        <v>0</v>
      </c>
      <c r="K15" s="23">
        <v>0.1</v>
      </c>
      <c r="L15" s="26">
        <v>0.2</v>
      </c>
      <c r="M15" s="25">
        <v>22</v>
      </c>
      <c r="N15" s="23">
        <v>77</v>
      </c>
      <c r="O15" s="23">
        <v>5</v>
      </c>
      <c r="P15" s="26">
        <v>1</v>
      </c>
    </row>
    <row r="16" spans="1:16" ht="15.75" customHeight="1" x14ac:dyDescent="0.25">
      <c r="A16" s="13"/>
      <c r="B16" s="48"/>
      <c r="C16" s="14"/>
      <c r="D16" s="15"/>
      <c r="E16" s="21"/>
      <c r="F16" s="19"/>
      <c r="G16" s="22"/>
      <c r="H16" s="20"/>
      <c r="I16" s="21"/>
      <c r="J16" s="19"/>
      <c r="K16" s="19"/>
      <c r="L16" s="22"/>
      <c r="M16" s="21"/>
      <c r="N16" s="19"/>
      <c r="O16" s="19"/>
      <c r="P16" s="22"/>
    </row>
    <row r="17" spans="1:16" x14ac:dyDescent="0.25">
      <c r="A17" s="6"/>
      <c r="B17" s="50"/>
      <c r="C17" s="17"/>
      <c r="D17" s="18"/>
      <c r="E17" s="21"/>
      <c r="F17" s="19"/>
      <c r="G17" s="22"/>
      <c r="H17" s="20"/>
      <c r="I17" s="25"/>
      <c r="J17" s="23"/>
      <c r="K17" s="23"/>
      <c r="L17" s="26"/>
      <c r="M17" s="25"/>
      <c r="N17" s="23"/>
      <c r="O17" s="23"/>
      <c r="P17" s="26"/>
    </row>
    <row r="18" spans="1:16" s="33" customFormat="1" x14ac:dyDescent="0.25">
      <c r="A18" s="61"/>
      <c r="B18" s="62" t="s">
        <v>170</v>
      </c>
      <c r="C18" s="63"/>
      <c r="D18" s="64"/>
      <c r="E18" s="65">
        <f t="shared" ref="E18:G19" si="0">SUM(E6,E8,E10,E12,E14,E16)</f>
        <v>36.457142857142856</v>
      </c>
      <c r="F18" s="66">
        <f t="shared" si="0"/>
        <v>27.951428571428572</v>
      </c>
      <c r="G18" s="67">
        <f t="shared" si="0"/>
        <v>53.679999999999993</v>
      </c>
      <c r="H18" s="68">
        <f>SUM(H6,H8,H10,H12,H14,H16)</f>
        <v>648.57142857142856</v>
      </c>
      <c r="I18" s="65">
        <f t="shared" ref="I18:P19" si="1">SUM(I6,I8,I10,I12,I14,I16)</f>
        <v>0.19914285714285715</v>
      </c>
      <c r="J18" s="66">
        <f t="shared" si="1"/>
        <v>11.642857142857144</v>
      </c>
      <c r="K18" s="66">
        <f t="shared" si="1"/>
        <v>0.29142857142857143</v>
      </c>
      <c r="L18" s="67">
        <f t="shared" si="1"/>
        <v>1.4971428571428571</v>
      </c>
      <c r="M18" s="65">
        <f t="shared" si="1"/>
        <v>333.08571428571429</v>
      </c>
      <c r="N18" s="66">
        <f t="shared" si="1"/>
        <v>499.14285714285717</v>
      </c>
      <c r="O18" s="66">
        <f t="shared" si="1"/>
        <v>76.028571428571439</v>
      </c>
      <c r="P18" s="67">
        <f t="shared" si="1"/>
        <v>3.4971428571428573</v>
      </c>
    </row>
    <row r="19" spans="1:16" s="33" customFormat="1" x14ac:dyDescent="0.25">
      <c r="A19" s="69"/>
      <c r="B19" s="70" t="s">
        <v>171</v>
      </c>
      <c r="C19" s="71"/>
      <c r="D19" s="72"/>
      <c r="E19" s="73">
        <f t="shared" si="0"/>
        <v>39.285714285714285</v>
      </c>
      <c r="F19" s="74">
        <f t="shared" si="0"/>
        <v>30.103809523809524</v>
      </c>
      <c r="G19" s="75">
        <f t="shared" si="0"/>
        <v>56.413333333333327</v>
      </c>
      <c r="H19" s="76">
        <f>SUM(H7,H9,H11,H13,H15,H17)</f>
        <v>690.19047619047615</v>
      </c>
      <c r="I19" s="73">
        <f t="shared" si="1"/>
        <v>0.20771428571428571</v>
      </c>
      <c r="J19" s="74">
        <f t="shared" si="1"/>
        <v>11.680952380952382</v>
      </c>
      <c r="K19" s="74">
        <f t="shared" si="1"/>
        <v>0.31047619047619046</v>
      </c>
      <c r="L19" s="75">
        <f t="shared" si="1"/>
        <v>1.5923809523809525</v>
      </c>
      <c r="M19" s="73">
        <f t="shared" si="1"/>
        <v>350.89523809523808</v>
      </c>
      <c r="N19" s="74">
        <f t="shared" si="1"/>
        <v>527.71428571428578</v>
      </c>
      <c r="O19" s="74">
        <f t="shared" si="1"/>
        <v>79.076190476190476</v>
      </c>
      <c r="P19" s="75">
        <f t="shared" si="1"/>
        <v>3.5923809523809522</v>
      </c>
    </row>
    <row r="20" spans="1:16" x14ac:dyDescent="0.25">
      <c r="A20" s="6"/>
      <c r="B20" s="47" t="s">
        <v>131</v>
      </c>
      <c r="C20" s="4"/>
      <c r="D20" s="5"/>
      <c r="E20" s="25"/>
      <c r="F20" s="23"/>
      <c r="G20" s="26"/>
      <c r="H20" s="24"/>
      <c r="I20" s="25"/>
      <c r="J20" s="23"/>
      <c r="K20" s="23"/>
      <c r="L20" s="26"/>
      <c r="M20" s="25"/>
      <c r="N20" s="23"/>
      <c r="O20" s="23"/>
      <c r="P20" s="26"/>
    </row>
    <row r="21" spans="1:16" s="1" customFormat="1" x14ac:dyDescent="0.25">
      <c r="A21" s="94" t="s">
        <v>420</v>
      </c>
      <c r="B21" s="51" t="s">
        <v>141</v>
      </c>
      <c r="C21" s="95">
        <v>100</v>
      </c>
      <c r="D21" s="96"/>
      <c r="E21" s="97">
        <v>2.8</v>
      </c>
      <c r="F21" s="98">
        <v>12.1</v>
      </c>
      <c r="G21" s="99">
        <v>7.1</v>
      </c>
      <c r="H21" s="100">
        <v>148</v>
      </c>
      <c r="I21" s="97">
        <v>0.02</v>
      </c>
      <c r="J21" s="98">
        <v>5.5</v>
      </c>
      <c r="K21" s="98">
        <v>0.01</v>
      </c>
      <c r="L21" s="99">
        <v>4.5</v>
      </c>
      <c r="M21" s="97">
        <v>89</v>
      </c>
      <c r="N21" s="98">
        <v>82</v>
      </c>
      <c r="O21" s="98">
        <v>19</v>
      </c>
      <c r="P21" s="99">
        <v>1.2</v>
      </c>
    </row>
    <row r="22" spans="1:16" s="1" customFormat="1" x14ac:dyDescent="0.25">
      <c r="A22" s="101" t="s">
        <v>140</v>
      </c>
      <c r="B22" s="52" t="s">
        <v>422</v>
      </c>
      <c r="C22" s="102"/>
      <c r="D22" s="103">
        <v>100</v>
      </c>
      <c r="E22" s="104">
        <v>2.8</v>
      </c>
      <c r="F22" s="105">
        <v>12.1</v>
      </c>
      <c r="G22" s="106">
        <v>7.1</v>
      </c>
      <c r="H22" s="107">
        <v>148</v>
      </c>
      <c r="I22" s="104">
        <v>0.02</v>
      </c>
      <c r="J22" s="105">
        <v>5.5</v>
      </c>
      <c r="K22" s="105">
        <v>0.01</v>
      </c>
      <c r="L22" s="106">
        <v>4.5</v>
      </c>
      <c r="M22" s="104">
        <v>89</v>
      </c>
      <c r="N22" s="105">
        <v>82</v>
      </c>
      <c r="O22" s="105">
        <v>19</v>
      </c>
      <c r="P22" s="106">
        <v>1.2</v>
      </c>
    </row>
    <row r="23" spans="1:16" ht="15.75" customHeight="1" x14ac:dyDescent="0.25">
      <c r="A23" s="178" t="s">
        <v>7</v>
      </c>
      <c r="B23" s="179" t="s">
        <v>423</v>
      </c>
      <c r="C23" s="180">
        <v>250</v>
      </c>
      <c r="D23" s="181"/>
      <c r="E23" s="182">
        <v>2.375</v>
      </c>
      <c r="F23" s="188">
        <v>5.0750000000000002</v>
      </c>
      <c r="G23" s="189">
        <v>16.399999999999999</v>
      </c>
      <c r="H23" s="190">
        <v>120.75</v>
      </c>
      <c r="I23" s="182">
        <v>0.04</v>
      </c>
      <c r="J23" s="188">
        <v>0.95</v>
      </c>
      <c r="K23" s="188">
        <v>0</v>
      </c>
      <c r="L23" s="189">
        <v>2.5750000000000002</v>
      </c>
      <c r="M23" s="182">
        <v>9.75</v>
      </c>
      <c r="N23" s="188">
        <v>29.75</v>
      </c>
      <c r="O23" s="188">
        <v>9</v>
      </c>
      <c r="P23" s="189">
        <v>0.45</v>
      </c>
    </row>
    <row r="24" spans="1:16" ht="16.5" customHeight="1" x14ac:dyDescent="0.25">
      <c r="A24" s="183" t="s">
        <v>7</v>
      </c>
      <c r="B24" s="184" t="s">
        <v>224</v>
      </c>
      <c r="C24" s="185"/>
      <c r="D24" s="186">
        <v>250</v>
      </c>
      <c r="E24" s="187">
        <v>2.375</v>
      </c>
      <c r="F24" s="191">
        <v>5.0750000000000002</v>
      </c>
      <c r="G24" s="191">
        <v>16.399999999999999</v>
      </c>
      <c r="H24" s="187">
        <v>120.75</v>
      </c>
      <c r="I24" s="187">
        <v>0.04</v>
      </c>
      <c r="J24" s="191">
        <v>0.95</v>
      </c>
      <c r="K24" s="191">
        <v>0</v>
      </c>
      <c r="L24" s="191">
        <v>2.5750000000000002</v>
      </c>
      <c r="M24" s="187">
        <v>9.75</v>
      </c>
      <c r="N24" s="191">
        <v>29.75</v>
      </c>
      <c r="O24" s="191">
        <v>9</v>
      </c>
      <c r="P24" s="191">
        <v>0.45</v>
      </c>
    </row>
    <row r="25" spans="1:16" x14ac:dyDescent="0.25">
      <c r="A25" s="13" t="s">
        <v>424</v>
      </c>
      <c r="B25" s="48" t="s">
        <v>56</v>
      </c>
      <c r="C25" s="14">
        <v>200</v>
      </c>
      <c r="D25" s="15"/>
      <c r="E25" s="21">
        <v>15.12</v>
      </c>
      <c r="F25" s="19">
        <v>14.880000000000003</v>
      </c>
      <c r="G25" s="22">
        <v>39.360000000000007</v>
      </c>
      <c r="H25" s="20">
        <v>352</v>
      </c>
      <c r="I25" s="21">
        <v>5.6000000000000008E-2</v>
      </c>
      <c r="J25" s="19">
        <v>0.32000000000000006</v>
      </c>
      <c r="K25" s="19">
        <v>4.8000000000000001E-2</v>
      </c>
      <c r="L25" s="22">
        <v>0.64000000000000012</v>
      </c>
      <c r="M25" s="21">
        <v>18.400000000000002</v>
      </c>
      <c r="N25" s="19">
        <v>181.60000000000002</v>
      </c>
      <c r="O25" s="19">
        <v>42.400000000000006</v>
      </c>
      <c r="P25" s="22">
        <v>2.2399999999999998</v>
      </c>
    </row>
    <row r="26" spans="1:16" x14ac:dyDescent="0.25">
      <c r="A26" s="6" t="s">
        <v>424</v>
      </c>
      <c r="B26" s="49" t="s">
        <v>56</v>
      </c>
      <c r="C26" s="4"/>
      <c r="D26" s="5">
        <v>250</v>
      </c>
      <c r="E26" s="25">
        <v>18.899999999999999</v>
      </c>
      <c r="F26" s="23">
        <v>18.600000000000001</v>
      </c>
      <c r="G26" s="26">
        <v>49.2</v>
      </c>
      <c r="H26" s="24">
        <v>440</v>
      </c>
      <c r="I26" s="25">
        <v>7.0000000000000007E-2</v>
      </c>
      <c r="J26" s="23">
        <v>0.4</v>
      </c>
      <c r="K26" s="23">
        <v>0.06</v>
      </c>
      <c r="L26" s="26">
        <v>0.8</v>
      </c>
      <c r="M26" s="25">
        <v>23</v>
      </c>
      <c r="N26" s="23">
        <v>227</v>
      </c>
      <c r="O26" s="23">
        <v>53</v>
      </c>
      <c r="P26" s="26">
        <v>2.8</v>
      </c>
    </row>
    <row r="27" spans="1:16" x14ac:dyDescent="0.25">
      <c r="A27" s="13"/>
      <c r="B27" s="48"/>
      <c r="C27" s="14"/>
      <c r="D27" s="15"/>
      <c r="E27" s="21"/>
      <c r="F27" s="19"/>
      <c r="G27" s="22"/>
      <c r="H27" s="20"/>
      <c r="I27" s="21"/>
      <c r="J27" s="19"/>
      <c r="K27" s="19"/>
      <c r="L27" s="22"/>
      <c r="M27" s="21"/>
      <c r="N27" s="19"/>
      <c r="O27" s="19"/>
      <c r="P27" s="22"/>
    </row>
    <row r="28" spans="1:16" x14ac:dyDescent="0.25">
      <c r="A28" s="6"/>
      <c r="B28" s="49"/>
      <c r="C28" s="4"/>
      <c r="D28" s="5"/>
      <c r="E28" s="25"/>
      <c r="F28" s="23"/>
      <c r="G28" s="26"/>
      <c r="H28" s="24"/>
      <c r="I28" s="25"/>
      <c r="J28" s="23"/>
      <c r="K28" s="23"/>
      <c r="L28" s="26"/>
      <c r="M28" s="25"/>
      <c r="N28" s="23"/>
      <c r="O28" s="23"/>
      <c r="P28" s="26"/>
    </row>
    <row r="29" spans="1:16" x14ac:dyDescent="0.25">
      <c r="A29" s="13" t="s">
        <v>421</v>
      </c>
      <c r="B29" s="48" t="s">
        <v>69</v>
      </c>
      <c r="C29" s="14">
        <v>60</v>
      </c>
      <c r="D29" s="15"/>
      <c r="E29" s="21">
        <v>3.96</v>
      </c>
      <c r="F29" s="19">
        <v>0.72</v>
      </c>
      <c r="G29" s="22">
        <v>20.04</v>
      </c>
      <c r="H29" s="20">
        <v>104.4</v>
      </c>
      <c r="I29" s="21">
        <v>0.10799999999999998</v>
      </c>
      <c r="J29" s="19"/>
      <c r="K29" s="19"/>
      <c r="L29" s="22">
        <v>0.84</v>
      </c>
      <c r="M29" s="21">
        <v>21</v>
      </c>
      <c r="N29" s="19">
        <v>94.8</v>
      </c>
      <c r="O29" s="19">
        <v>28.2</v>
      </c>
      <c r="P29" s="22">
        <v>2.34</v>
      </c>
    </row>
    <row r="30" spans="1:16" x14ac:dyDescent="0.25">
      <c r="A30" s="6" t="s">
        <v>421</v>
      </c>
      <c r="B30" s="49" t="s">
        <v>69</v>
      </c>
      <c r="C30" s="4"/>
      <c r="D30" s="5">
        <v>80</v>
      </c>
      <c r="E30" s="25">
        <v>5.28</v>
      </c>
      <c r="F30" s="23">
        <v>0.96</v>
      </c>
      <c r="G30" s="26">
        <v>26.72</v>
      </c>
      <c r="H30" s="24">
        <v>139.19999999999999</v>
      </c>
      <c r="I30" s="25">
        <v>0.14399999999999999</v>
      </c>
      <c r="J30" s="23"/>
      <c r="K30" s="23"/>
      <c r="L30" s="26">
        <v>11.2</v>
      </c>
      <c r="M30" s="25">
        <v>28</v>
      </c>
      <c r="N30" s="23">
        <v>126.4</v>
      </c>
      <c r="O30" s="23">
        <v>37.6</v>
      </c>
      <c r="P30" s="26">
        <v>31.2</v>
      </c>
    </row>
    <row r="31" spans="1:16" x14ac:dyDescent="0.25">
      <c r="A31" s="13" t="s">
        <v>376</v>
      </c>
      <c r="B31" s="48" t="s">
        <v>377</v>
      </c>
      <c r="C31" s="14">
        <v>200</v>
      </c>
      <c r="D31" s="15"/>
      <c r="E31" s="21">
        <v>0.3</v>
      </c>
      <c r="F31" s="19">
        <v>0</v>
      </c>
      <c r="G31" s="22">
        <v>20.100000000000001</v>
      </c>
      <c r="H31" s="20">
        <v>81</v>
      </c>
      <c r="I31" s="21">
        <v>0</v>
      </c>
      <c r="J31" s="19">
        <v>0.8</v>
      </c>
      <c r="K31" s="19">
        <v>0</v>
      </c>
      <c r="L31" s="22">
        <v>0</v>
      </c>
      <c r="M31" s="21">
        <v>10</v>
      </c>
      <c r="N31" s="19">
        <v>6</v>
      </c>
      <c r="O31" s="19">
        <v>3</v>
      </c>
      <c r="P31" s="22">
        <v>0.6</v>
      </c>
    </row>
    <row r="32" spans="1:16" x14ac:dyDescent="0.25">
      <c r="A32" s="6" t="s">
        <v>376</v>
      </c>
      <c r="B32" s="50" t="s">
        <v>377</v>
      </c>
      <c r="C32" s="4"/>
      <c r="D32" s="5">
        <v>200</v>
      </c>
      <c r="E32" s="25">
        <v>0.3</v>
      </c>
      <c r="F32" s="23">
        <v>0</v>
      </c>
      <c r="G32" s="26">
        <v>20.100000000000001</v>
      </c>
      <c r="H32" s="24">
        <v>81</v>
      </c>
      <c r="I32" s="25">
        <v>0</v>
      </c>
      <c r="J32" s="23">
        <v>0.8</v>
      </c>
      <c r="K32" s="23">
        <v>0</v>
      </c>
      <c r="L32" s="26">
        <v>0</v>
      </c>
      <c r="M32" s="25">
        <v>10</v>
      </c>
      <c r="N32" s="23">
        <v>6</v>
      </c>
      <c r="O32" s="23">
        <v>3</v>
      </c>
      <c r="P32" s="26">
        <v>0.6</v>
      </c>
    </row>
    <row r="33" spans="1:16" s="33" customFormat="1" x14ac:dyDescent="0.25">
      <c r="A33" s="61"/>
      <c r="B33" s="62" t="s">
        <v>170</v>
      </c>
      <c r="C33" s="63"/>
      <c r="D33" s="64"/>
      <c r="E33" s="65"/>
      <c r="F33" s="66"/>
      <c r="G33" s="67"/>
      <c r="H33" s="68">
        <f>SUM(H21,H23,H25,H27,H29,H31)</f>
        <v>806.15</v>
      </c>
      <c r="I33" s="65"/>
      <c r="J33" s="66"/>
      <c r="K33" s="66"/>
      <c r="L33" s="67"/>
      <c r="M33" s="65"/>
      <c r="N33" s="66"/>
      <c r="O33" s="66"/>
      <c r="P33" s="67"/>
    </row>
    <row r="34" spans="1:16" s="33" customFormat="1" x14ac:dyDescent="0.25">
      <c r="A34" s="69"/>
      <c r="B34" s="70" t="s">
        <v>171</v>
      </c>
      <c r="C34" s="71"/>
      <c r="D34" s="72"/>
      <c r="E34" s="73"/>
      <c r="F34" s="74"/>
      <c r="G34" s="75"/>
      <c r="H34" s="76">
        <f>SUM(H22,H24,H26,H28,H30,H32)</f>
        <v>928.95</v>
      </c>
      <c r="I34" s="73"/>
      <c r="J34" s="74"/>
      <c r="K34" s="74"/>
      <c r="L34" s="75"/>
      <c r="M34" s="73"/>
      <c r="N34" s="74"/>
      <c r="O34" s="74"/>
      <c r="P34" s="75"/>
    </row>
    <row r="35" spans="1:16" x14ac:dyDescent="0.25">
      <c r="A35" s="6"/>
      <c r="B35" s="47" t="s">
        <v>132</v>
      </c>
      <c r="C35" s="4"/>
      <c r="D35" s="5"/>
      <c r="E35" s="25"/>
      <c r="F35" s="23"/>
      <c r="G35" s="26"/>
      <c r="H35" s="24"/>
      <c r="I35" s="25"/>
      <c r="J35" s="23"/>
      <c r="K35" s="23"/>
      <c r="L35" s="26"/>
      <c r="M35" s="25"/>
      <c r="N35" s="23"/>
      <c r="O35" s="23"/>
      <c r="P35" s="26"/>
    </row>
    <row r="36" spans="1:16" x14ac:dyDescent="0.25">
      <c r="A36" s="13" t="s">
        <v>425</v>
      </c>
      <c r="B36" s="93" t="s">
        <v>365</v>
      </c>
      <c r="C36" s="14" t="s">
        <v>349</v>
      </c>
      <c r="D36" s="15"/>
      <c r="E36" s="21">
        <v>0.8</v>
      </c>
      <c r="F36" s="19">
        <v>0.2</v>
      </c>
      <c r="G36" s="22">
        <v>7.5</v>
      </c>
      <c r="H36" s="20">
        <v>38</v>
      </c>
      <c r="I36" s="21">
        <v>0.06</v>
      </c>
      <c r="J36" s="19">
        <v>38</v>
      </c>
      <c r="K36" s="19">
        <v>0</v>
      </c>
      <c r="L36" s="22">
        <v>0.2</v>
      </c>
      <c r="M36" s="21">
        <v>35</v>
      </c>
      <c r="N36" s="19">
        <v>17</v>
      </c>
      <c r="O36" s="19">
        <v>11</v>
      </c>
      <c r="P36" s="22">
        <v>0.1</v>
      </c>
    </row>
    <row r="37" spans="1:16" x14ac:dyDescent="0.25">
      <c r="A37" s="6" t="s">
        <v>425</v>
      </c>
      <c r="B37" s="49" t="s">
        <v>365</v>
      </c>
      <c r="C37" s="4"/>
      <c r="D37" s="5" t="s">
        <v>349</v>
      </c>
      <c r="E37" s="25">
        <v>0.8</v>
      </c>
      <c r="F37" s="23">
        <v>0.2</v>
      </c>
      <c r="G37" s="26">
        <v>7.5</v>
      </c>
      <c r="H37" s="24">
        <v>38</v>
      </c>
      <c r="I37" s="25">
        <v>0.06</v>
      </c>
      <c r="J37" s="23">
        <v>38</v>
      </c>
      <c r="K37" s="23">
        <v>0</v>
      </c>
      <c r="L37" s="26">
        <v>0.2</v>
      </c>
      <c r="M37" s="25">
        <v>35</v>
      </c>
      <c r="N37" s="23">
        <v>17</v>
      </c>
      <c r="O37" s="23">
        <v>11</v>
      </c>
      <c r="P37" s="26">
        <v>0.1</v>
      </c>
    </row>
    <row r="38" spans="1:16" x14ac:dyDescent="0.25">
      <c r="A38" s="13" t="s">
        <v>425</v>
      </c>
      <c r="B38" s="48" t="s">
        <v>334</v>
      </c>
      <c r="C38" s="14">
        <v>40</v>
      </c>
      <c r="D38" s="15"/>
      <c r="E38" s="21">
        <v>3</v>
      </c>
      <c r="F38" s="19">
        <v>3.92</v>
      </c>
      <c r="G38" s="22">
        <v>29.76</v>
      </c>
      <c r="H38" s="20">
        <v>166.8</v>
      </c>
      <c r="I38" s="21">
        <v>3.2000000000000001E-2</v>
      </c>
      <c r="J38" s="19">
        <v>0</v>
      </c>
      <c r="K38" s="19">
        <v>4.0000000000000001E-3</v>
      </c>
      <c r="L38" s="22">
        <v>1.4</v>
      </c>
      <c r="M38" s="21">
        <v>11.6</v>
      </c>
      <c r="N38" s="19">
        <v>36</v>
      </c>
      <c r="O38" s="19">
        <v>8</v>
      </c>
      <c r="P38" s="22">
        <v>0.84</v>
      </c>
    </row>
    <row r="39" spans="1:16" x14ac:dyDescent="0.25">
      <c r="A39" s="6" t="s">
        <v>425</v>
      </c>
      <c r="B39" s="49" t="s">
        <v>334</v>
      </c>
      <c r="C39" s="4"/>
      <c r="D39" s="5">
        <v>50</v>
      </c>
      <c r="E39" s="25">
        <v>3.75</v>
      </c>
      <c r="F39" s="23">
        <v>4.9000000000000004</v>
      </c>
      <c r="G39" s="23">
        <v>37.200000000000003</v>
      </c>
      <c r="H39" s="25">
        <v>208.5</v>
      </c>
      <c r="I39" s="25">
        <v>0.04</v>
      </c>
      <c r="J39" s="23">
        <v>0</v>
      </c>
      <c r="K39" s="23">
        <v>5.0000000000000001E-3</v>
      </c>
      <c r="L39" s="23">
        <v>1.75</v>
      </c>
      <c r="M39" s="25">
        <v>14.5</v>
      </c>
      <c r="N39" s="23">
        <v>45</v>
      </c>
      <c r="O39" s="23">
        <v>10</v>
      </c>
      <c r="P39" s="23">
        <v>1.05</v>
      </c>
    </row>
    <row r="40" spans="1:16" x14ac:dyDescent="0.25">
      <c r="A40" s="13" t="s">
        <v>425</v>
      </c>
      <c r="B40" s="48" t="s">
        <v>216</v>
      </c>
      <c r="C40" s="14">
        <v>200</v>
      </c>
      <c r="D40" s="15"/>
      <c r="E40" s="21">
        <v>5.4</v>
      </c>
      <c r="F40" s="19">
        <v>5</v>
      </c>
      <c r="G40" s="22">
        <v>21.6</v>
      </c>
      <c r="H40" s="20">
        <v>158</v>
      </c>
      <c r="I40" s="21">
        <v>0.06</v>
      </c>
      <c r="J40" s="19">
        <v>1.8</v>
      </c>
      <c r="K40" s="19">
        <v>44</v>
      </c>
      <c r="L40" s="22">
        <v>0</v>
      </c>
      <c r="M40" s="21">
        <v>242</v>
      </c>
      <c r="N40" s="19">
        <v>188</v>
      </c>
      <c r="O40" s="19">
        <v>30</v>
      </c>
      <c r="P40" s="22">
        <v>0.2</v>
      </c>
    </row>
    <row r="41" spans="1:16" x14ac:dyDescent="0.25">
      <c r="A41" s="16" t="s">
        <v>425</v>
      </c>
      <c r="B41" s="50" t="s">
        <v>216</v>
      </c>
      <c r="C41" s="17"/>
      <c r="D41" s="18">
        <v>200</v>
      </c>
      <c r="E41" s="29">
        <v>5.4</v>
      </c>
      <c r="F41" s="27">
        <v>5</v>
      </c>
      <c r="G41" s="30">
        <v>21.6</v>
      </c>
      <c r="H41" s="28">
        <v>158</v>
      </c>
      <c r="I41" s="29">
        <v>0.06</v>
      </c>
      <c r="J41" s="27">
        <v>1.8</v>
      </c>
      <c r="K41" s="27">
        <v>44</v>
      </c>
      <c r="L41" s="30">
        <v>0</v>
      </c>
      <c r="M41" s="29">
        <v>242</v>
      </c>
      <c r="N41" s="27">
        <v>188</v>
      </c>
      <c r="O41" s="27">
        <v>30</v>
      </c>
      <c r="P41" s="30">
        <v>0.2</v>
      </c>
    </row>
    <row r="42" spans="1:16" x14ac:dyDescent="0.25">
      <c r="A42" s="16" t="s">
        <v>421</v>
      </c>
      <c r="B42" s="48" t="s">
        <v>355</v>
      </c>
      <c r="C42" s="14">
        <v>100</v>
      </c>
      <c r="D42" s="15"/>
      <c r="E42" s="21" t="s">
        <v>356</v>
      </c>
      <c r="F42" s="19">
        <v>27.5</v>
      </c>
      <c r="G42" s="22">
        <v>51.2</v>
      </c>
      <c r="H42" s="20">
        <v>499</v>
      </c>
      <c r="I42" s="29"/>
      <c r="J42" s="27"/>
      <c r="K42" s="27"/>
      <c r="L42" s="30"/>
      <c r="M42" s="29"/>
      <c r="N42" s="27"/>
      <c r="O42" s="27"/>
      <c r="P42" s="30"/>
    </row>
    <row r="43" spans="1:16" x14ac:dyDescent="0.25">
      <c r="A43" s="16" t="s">
        <v>421</v>
      </c>
      <c r="B43" s="49" t="s">
        <v>355</v>
      </c>
      <c r="C43" s="4"/>
      <c r="D43" s="5">
        <v>100</v>
      </c>
      <c r="E43" s="29" t="s">
        <v>356</v>
      </c>
      <c r="F43" s="27">
        <v>27.5</v>
      </c>
      <c r="G43" s="30">
        <v>51.2</v>
      </c>
      <c r="H43" s="28">
        <v>499</v>
      </c>
      <c r="I43" s="29"/>
      <c r="J43" s="27"/>
      <c r="K43" s="27"/>
      <c r="L43" s="30"/>
      <c r="M43" s="29"/>
      <c r="N43" s="27"/>
      <c r="O43" s="27"/>
      <c r="P43" s="30"/>
    </row>
    <row r="44" spans="1:16" s="33" customFormat="1" x14ac:dyDescent="0.25">
      <c r="A44" s="61"/>
      <c r="B44" s="62" t="s">
        <v>170</v>
      </c>
      <c r="C44" s="63"/>
      <c r="D44" s="64"/>
      <c r="E44" s="65"/>
      <c r="F44" s="66"/>
      <c r="G44" s="67"/>
      <c r="H44" s="68">
        <f>SUM(H36,H38,H40)</f>
        <v>362.8</v>
      </c>
      <c r="I44" s="65"/>
      <c r="J44" s="66"/>
      <c r="K44" s="66"/>
      <c r="L44" s="67"/>
      <c r="M44" s="65"/>
      <c r="N44" s="66"/>
      <c r="O44" s="66"/>
      <c r="P44" s="67"/>
    </row>
    <row r="45" spans="1:16" s="33" customFormat="1" x14ac:dyDescent="0.25">
      <c r="A45" s="69"/>
      <c r="B45" s="70" t="s">
        <v>171</v>
      </c>
      <c r="C45" s="71"/>
      <c r="D45" s="72"/>
      <c r="E45" s="73"/>
      <c r="F45" s="74"/>
      <c r="G45" s="75"/>
      <c r="H45" s="76">
        <f>SUM(H37,H39,H41)</f>
        <v>404.5</v>
      </c>
      <c r="I45" s="73"/>
      <c r="J45" s="74"/>
      <c r="K45" s="74"/>
      <c r="L45" s="75"/>
      <c r="M45" s="73"/>
      <c r="N45" s="74"/>
      <c r="O45" s="74"/>
      <c r="P45" s="75"/>
    </row>
    <row r="46" spans="1:16" s="33" customFormat="1" x14ac:dyDescent="0.25">
      <c r="A46" s="77"/>
      <c r="B46" s="78" t="s">
        <v>172</v>
      </c>
      <c r="C46" s="79"/>
      <c r="D46" s="80"/>
      <c r="E46" s="81">
        <f t="shared" ref="E46:P46" si="2">SUM(E18,E33,E44)</f>
        <v>36.457142857142856</v>
      </c>
      <c r="F46" s="82">
        <f t="shared" si="2"/>
        <v>27.951428571428572</v>
      </c>
      <c r="G46" s="83">
        <f t="shared" si="2"/>
        <v>53.679999999999993</v>
      </c>
      <c r="H46" s="84">
        <f t="shared" si="2"/>
        <v>1817.5214285714285</v>
      </c>
      <c r="I46" s="81">
        <f t="shared" si="2"/>
        <v>0.19914285714285715</v>
      </c>
      <c r="J46" s="82">
        <f t="shared" si="2"/>
        <v>11.642857142857144</v>
      </c>
      <c r="K46" s="82">
        <f t="shared" si="2"/>
        <v>0.29142857142857143</v>
      </c>
      <c r="L46" s="83">
        <f t="shared" si="2"/>
        <v>1.4971428571428571</v>
      </c>
      <c r="M46" s="81">
        <f t="shared" si="2"/>
        <v>333.08571428571429</v>
      </c>
      <c r="N46" s="82">
        <f t="shared" si="2"/>
        <v>499.14285714285717</v>
      </c>
      <c r="O46" s="82">
        <f t="shared" si="2"/>
        <v>76.028571428571439</v>
      </c>
      <c r="P46" s="83">
        <f t="shared" si="2"/>
        <v>3.4971428571428573</v>
      </c>
    </row>
    <row r="47" spans="1:16" s="33" customFormat="1" ht="15.75" thickBot="1" x14ac:dyDescent="0.3">
      <c r="A47" s="85"/>
      <c r="B47" s="86" t="s">
        <v>173</v>
      </c>
      <c r="C47" s="87"/>
      <c r="D47" s="88"/>
      <c r="E47" s="89">
        <f t="shared" ref="E47:P47" si="3">SUM(E19,E34,E45)</f>
        <v>39.285714285714285</v>
      </c>
      <c r="F47" s="90">
        <f t="shared" si="3"/>
        <v>30.103809523809524</v>
      </c>
      <c r="G47" s="91">
        <f t="shared" si="3"/>
        <v>56.413333333333327</v>
      </c>
      <c r="H47" s="92">
        <f t="shared" si="3"/>
        <v>2023.6404761904762</v>
      </c>
      <c r="I47" s="89">
        <f t="shared" si="3"/>
        <v>0.20771428571428571</v>
      </c>
      <c r="J47" s="90">
        <f t="shared" si="3"/>
        <v>11.680952380952382</v>
      </c>
      <c r="K47" s="90">
        <f t="shared" si="3"/>
        <v>0.31047619047619046</v>
      </c>
      <c r="L47" s="91">
        <f t="shared" si="3"/>
        <v>1.5923809523809525</v>
      </c>
      <c r="M47" s="89">
        <f t="shared" si="3"/>
        <v>350.89523809523808</v>
      </c>
      <c r="N47" s="90">
        <f t="shared" si="3"/>
        <v>527.71428571428578</v>
      </c>
      <c r="O47" s="90">
        <f t="shared" si="3"/>
        <v>79.076190476190476</v>
      </c>
      <c r="P47" s="91">
        <f t="shared" si="3"/>
        <v>3.5923809523809522</v>
      </c>
    </row>
  </sheetData>
  <mergeCells count="9">
    <mergeCell ref="A1:P1"/>
    <mergeCell ref="A2:P2"/>
    <mergeCell ref="A3:A4"/>
    <mergeCell ref="B3:B4"/>
    <mergeCell ref="C3:D3"/>
    <mergeCell ref="E3:G3"/>
    <mergeCell ref="H3:H4"/>
    <mergeCell ref="I3:L3"/>
    <mergeCell ref="M3:P3"/>
  </mergeCells>
  <pageMargins left="0.70866141732283472" right="0.27" top="0.26" bottom="0.21" header="0.25" footer="0.2"/>
  <pageSetup paperSize="9" scale="7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A25" workbookViewId="0">
      <selection activeCell="A41" sqref="A41"/>
    </sheetView>
  </sheetViews>
  <sheetFormatPr defaultRowHeight="15" x14ac:dyDescent="0.25"/>
  <cols>
    <col min="1" max="1" width="9.5703125" customWidth="1"/>
    <col min="2" max="2" width="36.140625" style="3" customWidth="1"/>
    <col min="8" max="8" width="15.140625" customWidth="1"/>
  </cols>
  <sheetData>
    <row r="1" spans="1:16" x14ac:dyDescent="0.25">
      <c r="A1" s="232" t="s">
        <v>179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</row>
    <row r="2" spans="1:16" ht="15.75" thickBot="1" x14ac:dyDescent="0.3">
      <c r="A2" s="234" t="s">
        <v>330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</row>
    <row r="3" spans="1:16" s="33" customFormat="1" x14ac:dyDescent="0.25">
      <c r="A3" s="235" t="s">
        <v>113</v>
      </c>
      <c r="B3" s="235" t="s">
        <v>95</v>
      </c>
      <c r="C3" s="237" t="s">
        <v>96</v>
      </c>
      <c r="D3" s="238"/>
      <c r="E3" s="239" t="s">
        <v>97</v>
      </c>
      <c r="F3" s="240"/>
      <c r="G3" s="241"/>
      <c r="H3" s="242" t="s">
        <v>98</v>
      </c>
      <c r="I3" s="244" t="s">
        <v>99</v>
      </c>
      <c r="J3" s="245"/>
      <c r="K3" s="245"/>
      <c r="L3" s="246"/>
      <c r="M3" s="239" t="s">
        <v>100</v>
      </c>
      <c r="N3" s="240"/>
      <c r="O3" s="240"/>
      <c r="P3" s="241"/>
    </row>
    <row r="4" spans="1:16" s="33" customFormat="1" ht="26.25" x14ac:dyDescent="0.25">
      <c r="A4" s="236"/>
      <c r="B4" s="236"/>
      <c r="C4" s="53" t="s">
        <v>101</v>
      </c>
      <c r="D4" s="54" t="s">
        <v>102</v>
      </c>
      <c r="E4" s="55" t="s">
        <v>2</v>
      </c>
      <c r="F4" s="56" t="s">
        <v>103</v>
      </c>
      <c r="G4" s="57" t="s">
        <v>104</v>
      </c>
      <c r="H4" s="243"/>
      <c r="I4" s="58" t="s">
        <v>105</v>
      </c>
      <c r="J4" s="59" t="s">
        <v>106</v>
      </c>
      <c r="K4" s="59" t="s">
        <v>107</v>
      </c>
      <c r="L4" s="60" t="s">
        <v>108</v>
      </c>
      <c r="M4" s="55" t="s">
        <v>109</v>
      </c>
      <c r="N4" s="56" t="s">
        <v>110</v>
      </c>
      <c r="O4" s="56" t="s">
        <v>111</v>
      </c>
      <c r="P4" s="57" t="s">
        <v>112</v>
      </c>
    </row>
    <row r="5" spans="1:16" x14ac:dyDescent="0.25">
      <c r="A5" s="6"/>
      <c r="B5" s="47" t="s">
        <v>114</v>
      </c>
      <c r="C5" s="4"/>
      <c r="D5" s="5"/>
      <c r="E5" s="25"/>
      <c r="F5" s="23"/>
      <c r="G5" s="26"/>
      <c r="H5" s="24"/>
      <c r="I5" s="25"/>
      <c r="J5" s="23"/>
      <c r="K5" s="23"/>
      <c r="L5" s="26"/>
      <c r="M5" s="25"/>
      <c r="N5" s="23"/>
      <c r="O5" s="23"/>
      <c r="P5" s="26"/>
    </row>
    <row r="6" spans="1:16" x14ac:dyDescent="0.25">
      <c r="A6" s="13" t="s">
        <v>404</v>
      </c>
      <c r="B6" s="48" t="s">
        <v>402</v>
      </c>
      <c r="C6" s="14">
        <v>35</v>
      </c>
      <c r="D6" s="15"/>
      <c r="E6" s="21">
        <v>5.13</v>
      </c>
      <c r="F6" s="19">
        <v>6.45</v>
      </c>
      <c r="G6" s="22">
        <v>0.96</v>
      </c>
      <c r="H6" s="20">
        <v>109.75</v>
      </c>
      <c r="I6" s="21">
        <v>0.06</v>
      </c>
      <c r="J6" s="19">
        <v>0</v>
      </c>
      <c r="K6" s="19">
        <v>0</v>
      </c>
      <c r="L6" s="22">
        <v>0</v>
      </c>
      <c r="M6" s="21">
        <v>4.8499999999999996</v>
      </c>
      <c r="N6" s="19">
        <v>53.75</v>
      </c>
      <c r="O6" s="19">
        <v>6.95</v>
      </c>
      <c r="P6" s="22">
        <v>2.4</v>
      </c>
    </row>
    <row r="7" spans="1:16" x14ac:dyDescent="0.25">
      <c r="A7" s="6" t="s">
        <v>404</v>
      </c>
      <c r="B7" s="49" t="s">
        <v>403</v>
      </c>
      <c r="C7" s="4"/>
      <c r="D7" s="5">
        <v>35</v>
      </c>
      <c r="E7" s="25">
        <v>5.13</v>
      </c>
      <c r="F7" s="23">
        <v>6.45</v>
      </c>
      <c r="G7" s="26">
        <v>0.96</v>
      </c>
      <c r="H7" s="24">
        <v>109.75</v>
      </c>
      <c r="I7" s="25">
        <v>0.06</v>
      </c>
      <c r="J7" s="23">
        <v>0</v>
      </c>
      <c r="K7" s="23">
        <v>0</v>
      </c>
      <c r="L7" s="26">
        <v>0</v>
      </c>
      <c r="M7" s="25">
        <v>4.8499999999999996</v>
      </c>
      <c r="N7" s="23">
        <v>53.75</v>
      </c>
      <c r="O7" s="23">
        <v>6.95</v>
      </c>
      <c r="P7" s="26">
        <v>2.4</v>
      </c>
    </row>
    <row r="8" spans="1:16" x14ac:dyDescent="0.25">
      <c r="A8" s="13" t="s">
        <v>57</v>
      </c>
      <c r="B8" s="48" t="s">
        <v>405</v>
      </c>
      <c r="C8" s="14">
        <v>150</v>
      </c>
      <c r="D8" s="15"/>
      <c r="E8" s="21">
        <v>10.81818181818182</v>
      </c>
      <c r="F8" s="19">
        <v>11.09090909090909</v>
      </c>
      <c r="G8" s="22">
        <v>65.27272727272728</v>
      </c>
      <c r="H8" s="20">
        <v>404.5454545454545</v>
      </c>
      <c r="I8" s="21">
        <v>0.14545454545454545</v>
      </c>
      <c r="J8" s="19">
        <v>1.3636363636363638</v>
      </c>
      <c r="K8" s="19">
        <v>2.7272727272727271E-2</v>
      </c>
      <c r="L8" s="22">
        <v>4.9090909090909092</v>
      </c>
      <c r="M8" s="21">
        <v>110</v>
      </c>
      <c r="N8" s="19">
        <v>108.18181818181819</v>
      </c>
      <c r="O8" s="19">
        <v>23.636363636363637</v>
      </c>
      <c r="P8" s="22">
        <v>1.0909090909090908</v>
      </c>
    </row>
    <row r="9" spans="1:16" x14ac:dyDescent="0.25">
      <c r="A9" s="6" t="s">
        <v>57</v>
      </c>
      <c r="B9" s="49" t="s">
        <v>405</v>
      </c>
      <c r="C9" s="4"/>
      <c r="D9" s="5">
        <v>200</v>
      </c>
      <c r="E9" s="25">
        <v>14.424242424242426</v>
      </c>
      <c r="F9" s="23">
        <v>14.787878787878787</v>
      </c>
      <c r="G9" s="26">
        <v>87.030303030303031</v>
      </c>
      <c r="H9" s="24">
        <v>539.39393939393938</v>
      </c>
      <c r="I9" s="25">
        <v>0.19393939393939394</v>
      </c>
      <c r="J9" s="23">
        <v>1.8181818181818183</v>
      </c>
      <c r="K9" s="23">
        <v>3.6363636363636362E-2</v>
      </c>
      <c r="L9" s="26">
        <v>6.5454545454545459</v>
      </c>
      <c r="M9" s="25">
        <v>146.66666666666666</v>
      </c>
      <c r="N9" s="23">
        <v>144.24242424242425</v>
      </c>
      <c r="O9" s="23">
        <v>31.515151515151516</v>
      </c>
      <c r="P9" s="26">
        <v>1.4545454545454546</v>
      </c>
    </row>
    <row r="10" spans="1:16" x14ac:dyDescent="0.25">
      <c r="A10" s="13" t="s">
        <v>421</v>
      </c>
      <c r="B10" s="48" t="s">
        <v>355</v>
      </c>
      <c r="C10" s="14">
        <v>100</v>
      </c>
      <c r="D10" s="15"/>
      <c r="E10" s="21" t="s">
        <v>356</v>
      </c>
      <c r="F10" s="19">
        <v>27.5</v>
      </c>
      <c r="G10" s="22">
        <v>51.2</v>
      </c>
      <c r="H10" s="20">
        <v>499</v>
      </c>
      <c r="I10" s="21"/>
      <c r="J10" s="19"/>
      <c r="K10" s="19"/>
      <c r="L10" s="22"/>
      <c r="M10" s="21"/>
      <c r="N10" s="19"/>
      <c r="O10" s="19"/>
      <c r="P10" s="22"/>
    </row>
    <row r="11" spans="1:16" x14ac:dyDescent="0.25">
      <c r="A11" s="6" t="s">
        <v>421</v>
      </c>
      <c r="B11" s="49" t="s">
        <v>355</v>
      </c>
      <c r="C11" s="4"/>
      <c r="D11" s="5">
        <v>100</v>
      </c>
      <c r="E11" s="29" t="s">
        <v>356</v>
      </c>
      <c r="F11" s="27">
        <v>27.5</v>
      </c>
      <c r="G11" s="30">
        <v>51.2</v>
      </c>
      <c r="H11" s="28">
        <v>499</v>
      </c>
      <c r="I11" s="25"/>
      <c r="J11" s="23"/>
      <c r="K11" s="23"/>
      <c r="L11" s="26"/>
      <c r="M11" s="25"/>
      <c r="N11" s="23"/>
      <c r="O11" s="23"/>
      <c r="P11" s="26"/>
    </row>
    <row r="12" spans="1:16" x14ac:dyDescent="0.25">
      <c r="A12" s="13"/>
      <c r="B12" s="48"/>
      <c r="C12" s="14"/>
      <c r="D12" s="15"/>
      <c r="E12" s="21"/>
      <c r="F12" s="19"/>
      <c r="G12" s="22"/>
      <c r="H12" s="20"/>
      <c r="I12" s="21"/>
      <c r="J12" s="19"/>
      <c r="K12" s="19"/>
      <c r="L12" s="22"/>
      <c r="M12" s="21"/>
      <c r="N12" s="19"/>
      <c r="O12" s="19"/>
      <c r="P12" s="22"/>
    </row>
    <row r="13" spans="1:16" x14ac:dyDescent="0.25">
      <c r="A13" s="6"/>
      <c r="B13" s="49"/>
      <c r="C13" s="4"/>
      <c r="D13" s="5"/>
      <c r="E13" s="25"/>
      <c r="F13" s="23"/>
      <c r="G13" s="26"/>
      <c r="H13" s="24"/>
      <c r="I13" s="25"/>
      <c r="J13" s="23"/>
      <c r="K13" s="23"/>
      <c r="L13" s="26"/>
      <c r="M13" s="25"/>
      <c r="N13" s="23"/>
      <c r="O13" s="23"/>
      <c r="P13" s="26"/>
    </row>
    <row r="14" spans="1:16" x14ac:dyDescent="0.25">
      <c r="A14" s="13" t="s">
        <v>387</v>
      </c>
      <c r="B14" s="48" t="s">
        <v>25</v>
      </c>
      <c r="C14" s="14">
        <v>200</v>
      </c>
      <c r="D14" s="15"/>
      <c r="E14" s="21">
        <v>0.1</v>
      </c>
      <c r="F14" s="19">
        <v>0</v>
      </c>
      <c r="G14" s="22">
        <v>15</v>
      </c>
      <c r="H14" s="20">
        <v>60</v>
      </c>
      <c r="I14" s="21">
        <v>0</v>
      </c>
      <c r="J14" s="19">
        <v>0</v>
      </c>
      <c r="K14" s="19">
        <v>0</v>
      </c>
      <c r="L14" s="22">
        <v>0</v>
      </c>
      <c r="M14" s="21">
        <v>11</v>
      </c>
      <c r="N14" s="19">
        <v>3</v>
      </c>
      <c r="O14" s="19">
        <v>1</v>
      </c>
      <c r="P14" s="22">
        <v>0.3</v>
      </c>
    </row>
    <row r="15" spans="1:16" s="12" customFormat="1" x14ac:dyDescent="0.25">
      <c r="A15" s="16" t="s">
        <v>387</v>
      </c>
      <c r="B15" s="50" t="s">
        <v>25</v>
      </c>
      <c r="C15" s="17"/>
      <c r="D15" s="18">
        <v>200</v>
      </c>
      <c r="E15" s="29">
        <v>0.1</v>
      </c>
      <c r="F15" s="27">
        <v>0</v>
      </c>
      <c r="G15" s="30">
        <v>15</v>
      </c>
      <c r="H15" s="28">
        <v>60</v>
      </c>
      <c r="I15" s="29">
        <v>0</v>
      </c>
      <c r="J15" s="27">
        <v>0</v>
      </c>
      <c r="K15" s="27">
        <v>0</v>
      </c>
      <c r="L15" s="30">
        <v>0</v>
      </c>
      <c r="M15" s="29">
        <v>11</v>
      </c>
      <c r="N15" s="27">
        <v>3</v>
      </c>
      <c r="O15" s="27">
        <v>1</v>
      </c>
      <c r="P15" s="30">
        <v>0.3</v>
      </c>
    </row>
    <row r="16" spans="1:16" x14ac:dyDescent="0.25">
      <c r="A16" s="13"/>
      <c r="B16" s="48"/>
      <c r="C16" s="14"/>
      <c r="D16" s="15"/>
      <c r="E16" s="21"/>
      <c r="F16" s="19"/>
      <c r="G16" s="22"/>
      <c r="H16" s="20"/>
      <c r="I16" s="21"/>
      <c r="J16" s="19"/>
      <c r="K16" s="19"/>
      <c r="L16" s="22"/>
      <c r="M16" s="21"/>
      <c r="N16" s="19"/>
      <c r="O16" s="19"/>
      <c r="P16" s="22"/>
    </row>
    <row r="17" spans="1:16" x14ac:dyDescent="0.25">
      <c r="A17" s="6"/>
      <c r="B17" s="49"/>
      <c r="C17" s="4"/>
      <c r="D17" s="5"/>
      <c r="E17" s="25"/>
      <c r="F17" s="23"/>
      <c r="G17" s="26"/>
      <c r="H17" s="24"/>
      <c r="I17" s="25"/>
      <c r="J17" s="23"/>
      <c r="K17" s="23"/>
      <c r="L17" s="26"/>
      <c r="M17" s="25"/>
      <c r="N17" s="23"/>
      <c r="O17" s="23"/>
      <c r="P17" s="26"/>
    </row>
    <row r="18" spans="1:16" s="33" customFormat="1" x14ac:dyDescent="0.25">
      <c r="A18" s="61"/>
      <c r="B18" s="62" t="s">
        <v>170</v>
      </c>
      <c r="C18" s="63"/>
      <c r="D18" s="64"/>
      <c r="E18" s="65">
        <f t="shared" ref="E18:G19" si="0">SUM(E6,E8,E10,E12,E14,E16)</f>
        <v>16.048181818181821</v>
      </c>
      <c r="F18" s="66">
        <f t="shared" si="0"/>
        <v>45.040909090909089</v>
      </c>
      <c r="G18" s="67">
        <f t="shared" si="0"/>
        <v>132.43272727272728</v>
      </c>
      <c r="H18" s="68">
        <f>SUM(H6,H8,H10,H12,H14,H16)</f>
        <v>1073.2954545454545</v>
      </c>
      <c r="I18" s="65">
        <f t="shared" ref="I18:P19" si="1">SUM(I6,I8,I10,I12,I14,I16)</f>
        <v>0.20545454545454545</v>
      </c>
      <c r="J18" s="66">
        <f t="shared" si="1"/>
        <v>1.3636363636363638</v>
      </c>
      <c r="K18" s="66">
        <f t="shared" si="1"/>
        <v>2.7272727272727271E-2</v>
      </c>
      <c r="L18" s="67">
        <f t="shared" si="1"/>
        <v>4.9090909090909092</v>
      </c>
      <c r="M18" s="65">
        <f t="shared" si="1"/>
        <v>125.85</v>
      </c>
      <c r="N18" s="66">
        <f t="shared" si="1"/>
        <v>164.93181818181819</v>
      </c>
      <c r="O18" s="66">
        <f t="shared" si="1"/>
        <v>31.586363636363636</v>
      </c>
      <c r="P18" s="67">
        <f t="shared" si="1"/>
        <v>3.7909090909090906</v>
      </c>
    </row>
    <row r="19" spans="1:16" s="33" customFormat="1" x14ac:dyDescent="0.25">
      <c r="A19" s="69"/>
      <c r="B19" s="70" t="s">
        <v>171</v>
      </c>
      <c r="C19" s="71"/>
      <c r="D19" s="72"/>
      <c r="E19" s="73">
        <f t="shared" si="0"/>
        <v>19.654242424242426</v>
      </c>
      <c r="F19" s="74">
        <f t="shared" si="0"/>
        <v>48.737878787878785</v>
      </c>
      <c r="G19" s="75">
        <f t="shared" si="0"/>
        <v>154.19030303030303</v>
      </c>
      <c r="H19" s="76">
        <f>SUM(H7,H9,H11,H13,H15,H17)</f>
        <v>1208.1439393939395</v>
      </c>
      <c r="I19" s="73">
        <f t="shared" si="1"/>
        <v>0.25393939393939391</v>
      </c>
      <c r="J19" s="74">
        <f t="shared" si="1"/>
        <v>1.8181818181818183</v>
      </c>
      <c r="K19" s="74">
        <f t="shared" si="1"/>
        <v>3.6363636363636362E-2</v>
      </c>
      <c r="L19" s="75">
        <f t="shared" si="1"/>
        <v>6.5454545454545459</v>
      </c>
      <c r="M19" s="73">
        <f t="shared" si="1"/>
        <v>162.51666666666665</v>
      </c>
      <c r="N19" s="74">
        <f t="shared" si="1"/>
        <v>200.99242424242425</v>
      </c>
      <c r="O19" s="74">
        <f t="shared" si="1"/>
        <v>39.465151515151518</v>
      </c>
      <c r="P19" s="75">
        <f t="shared" si="1"/>
        <v>4.1545454545454543</v>
      </c>
    </row>
    <row r="20" spans="1:16" x14ac:dyDescent="0.25">
      <c r="A20" s="6"/>
      <c r="B20" s="47" t="s">
        <v>131</v>
      </c>
      <c r="C20" s="4"/>
      <c r="D20" s="5"/>
      <c r="E20" s="25"/>
      <c r="F20" s="23"/>
      <c r="G20" s="26"/>
      <c r="H20" s="24"/>
      <c r="I20" s="25"/>
      <c r="J20" s="23"/>
      <c r="K20" s="23"/>
      <c r="L20" s="26"/>
      <c r="M20" s="25"/>
      <c r="N20" s="23"/>
      <c r="O20" s="23"/>
      <c r="P20" s="26"/>
    </row>
    <row r="21" spans="1:16" x14ac:dyDescent="0.25">
      <c r="A21" s="13" t="s">
        <v>419</v>
      </c>
      <c r="B21" s="51" t="s">
        <v>418</v>
      </c>
      <c r="C21" s="14">
        <v>60</v>
      </c>
      <c r="D21" s="15"/>
      <c r="E21" s="21">
        <v>0.66</v>
      </c>
      <c r="F21" s="19">
        <v>6.06</v>
      </c>
      <c r="G21" s="22">
        <v>6.3599999999999994</v>
      </c>
      <c r="H21" s="20">
        <v>82.8</v>
      </c>
      <c r="I21" s="21">
        <v>2.4E-2</v>
      </c>
      <c r="J21" s="19">
        <v>9.24</v>
      </c>
      <c r="K21" s="19">
        <v>0</v>
      </c>
      <c r="L21" s="22">
        <v>2.76</v>
      </c>
      <c r="M21" s="21">
        <v>18</v>
      </c>
      <c r="N21" s="19">
        <v>17.399999999999999</v>
      </c>
      <c r="O21" s="19">
        <v>10.799999999999999</v>
      </c>
      <c r="P21" s="22">
        <v>0.54</v>
      </c>
    </row>
    <row r="22" spans="1:16" x14ac:dyDescent="0.25">
      <c r="A22" s="6" t="s">
        <v>419</v>
      </c>
      <c r="B22" s="52" t="s">
        <v>418</v>
      </c>
      <c r="C22" s="4"/>
      <c r="D22" s="5">
        <v>100</v>
      </c>
      <c r="E22" s="25">
        <v>1.1000000000000001</v>
      </c>
      <c r="F22" s="23">
        <v>10.1</v>
      </c>
      <c r="G22" s="26">
        <v>10.6</v>
      </c>
      <c r="H22" s="24">
        <v>138</v>
      </c>
      <c r="I22" s="25">
        <v>0.04</v>
      </c>
      <c r="J22" s="23">
        <v>15.4</v>
      </c>
      <c r="K22" s="23">
        <v>0</v>
      </c>
      <c r="L22" s="26">
        <v>4.5999999999999996</v>
      </c>
      <c r="M22" s="25">
        <v>30</v>
      </c>
      <c r="N22" s="23">
        <v>29</v>
      </c>
      <c r="O22" s="23">
        <v>18</v>
      </c>
      <c r="P22" s="26">
        <v>0.9</v>
      </c>
    </row>
    <row r="23" spans="1:16" ht="15.75" customHeight="1" x14ac:dyDescent="0.25">
      <c r="A23" s="13" t="s">
        <v>383</v>
      </c>
      <c r="B23" s="48" t="s">
        <v>382</v>
      </c>
      <c r="C23" s="14">
        <v>200</v>
      </c>
      <c r="D23" s="15"/>
      <c r="E23" s="21">
        <v>3.9200000000000004</v>
      </c>
      <c r="F23" s="19">
        <v>4.28</v>
      </c>
      <c r="G23" s="19">
        <v>16.12</v>
      </c>
      <c r="H23" s="21">
        <v>118.60000000000001</v>
      </c>
      <c r="I23" s="21">
        <v>0.12</v>
      </c>
      <c r="J23" s="19">
        <v>4.6640000000000006</v>
      </c>
      <c r="K23" s="19">
        <v>0</v>
      </c>
      <c r="L23" s="19">
        <v>1.9600000000000002</v>
      </c>
      <c r="M23" s="21">
        <v>33.200000000000003</v>
      </c>
      <c r="N23" s="19">
        <v>110.2</v>
      </c>
      <c r="O23" s="19">
        <v>30.6</v>
      </c>
      <c r="P23" s="19">
        <v>1.4400000000000002</v>
      </c>
    </row>
    <row r="24" spans="1:16" ht="16.5" customHeight="1" x14ac:dyDescent="0.25">
      <c r="A24" s="6" t="s">
        <v>383</v>
      </c>
      <c r="B24" s="49" t="s">
        <v>382</v>
      </c>
      <c r="C24" s="4"/>
      <c r="D24" s="5">
        <v>250</v>
      </c>
      <c r="E24" s="25">
        <v>4.9000000000000004</v>
      </c>
      <c r="F24" s="23">
        <v>5.35</v>
      </c>
      <c r="G24" s="26">
        <v>20.149999999999999</v>
      </c>
      <c r="H24" s="24">
        <v>148.25</v>
      </c>
      <c r="I24" s="25">
        <v>0.15</v>
      </c>
      <c r="J24" s="23">
        <v>5.83</v>
      </c>
      <c r="K24" s="23">
        <v>0</v>
      </c>
      <c r="L24" s="26">
        <v>2.4500000000000002</v>
      </c>
      <c r="M24" s="25">
        <v>41.5</v>
      </c>
      <c r="N24" s="23">
        <v>137.75</v>
      </c>
      <c r="O24" s="23">
        <v>38.25</v>
      </c>
      <c r="P24" s="26">
        <v>1.8</v>
      </c>
    </row>
    <row r="25" spans="1:16" ht="15.75" customHeight="1" x14ac:dyDescent="0.25">
      <c r="A25" s="13" t="s">
        <v>389</v>
      </c>
      <c r="B25" s="48" t="s">
        <v>426</v>
      </c>
      <c r="C25" s="14">
        <v>100</v>
      </c>
      <c r="D25" s="15"/>
      <c r="E25" s="21">
        <v>15</v>
      </c>
      <c r="F25" s="19">
        <v>10.714285714285714</v>
      </c>
      <c r="G25" s="22">
        <v>9.2857142857142865</v>
      </c>
      <c r="H25" s="20">
        <v>188.57142857142858</v>
      </c>
      <c r="I25" s="21">
        <v>0.1</v>
      </c>
      <c r="J25" s="19">
        <v>0.8571428571428571</v>
      </c>
      <c r="K25" s="19">
        <v>4.2857142857142851E-2</v>
      </c>
      <c r="L25" s="22">
        <v>0.42857142857142855</v>
      </c>
      <c r="M25" s="21">
        <v>37.142857142857146</v>
      </c>
      <c r="N25" s="19">
        <v>94.285714285714292</v>
      </c>
      <c r="O25" s="19">
        <v>18.571428571428573</v>
      </c>
      <c r="P25" s="22">
        <v>1.142857142857143</v>
      </c>
    </row>
    <row r="26" spans="1:16" ht="14.25" customHeight="1" x14ac:dyDescent="0.25">
      <c r="A26" s="6" t="s">
        <v>389</v>
      </c>
      <c r="B26" s="49" t="s">
        <v>426</v>
      </c>
      <c r="C26" s="4"/>
      <c r="D26" s="5">
        <v>100</v>
      </c>
      <c r="E26" s="25">
        <v>15</v>
      </c>
      <c r="F26" s="23">
        <v>10.714285714285714</v>
      </c>
      <c r="G26" s="26">
        <v>9.2857142857142865</v>
      </c>
      <c r="H26" s="24">
        <v>188.57142857142858</v>
      </c>
      <c r="I26" s="25">
        <v>0.1</v>
      </c>
      <c r="J26" s="23">
        <v>0.8571428571428571</v>
      </c>
      <c r="K26" s="23">
        <v>4.2857142857142851E-2</v>
      </c>
      <c r="L26" s="26">
        <v>0.42857142857142855</v>
      </c>
      <c r="M26" s="25">
        <v>37.142857142857146</v>
      </c>
      <c r="N26" s="23">
        <v>94.285714285714292</v>
      </c>
      <c r="O26" s="23">
        <v>18.571428571428573</v>
      </c>
      <c r="P26" s="26">
        <v>1.142857142857143</v>
      </c>
    </row>
    <row r="27" spans="1:16" x14ac:dyDescent="0.25">
      <c r="A27" s="13" t="s">
        <v>415</v>
      </c>
      <c r="B27" s="48" t="s">
        <v>63</v>
      </c>
      <c r="C27" s="14">
        <v>150</v>
      </c>
      <c r="D27" s="15"/>
      <c r="E27" s="21">
        <v>8.5500000000000007</v>
      </c>
      <c r="F27" s="19">
        <v>7.85</v>
      </c>
      <c r="G27" s="22">
        <v>37.08</v>
      </c>
      <c r="H27" s="20">
        <v>253.05</v>
      </c>
      <c r="I27" s="21">
        <v>0.20699999999999999</v>
      </c>
      <c r="J27" s="19"/>
      <c r="K27" s="19">
        <v>4.0500000000000001E-2</v>
      </c>
      <c r="L27" s="22">
        <v>0.61499999999999988</v>
      </c>
      <c r="M27" s="21">
        <v>14.25</v>
      </c>
      <c r="N27" s="19">
        <v>202.65</v>
      </c>
      <c r="O27" s="19">
        <v>135.29999999999998</v>
      </c>
      <c r="P27" s="22">
        <v>4.5449999999999999</v>
      </c>
    </row>
    <row r="28" spans="1:16" x14ac:dyDescent="0.25">
      <c r="A28" s="6" t="s">
        <v>415</v>
      </c>
      <c r="B28" s="49" t="s">
        <v>63</v>
      </c>
      <c r="C28" s="4"/>
      <c r="D28" s="5">
        <v>180</v>
      </c>
      <c r="E28" s="25">
        <v>10.26</v>
      </c>
      <c r="F28" s="23">
        <v>9.42</v>
      </c>
      <c r="G28" s="26">
        <v>44.495999999999995</v>
      </c>
      <c r="H28" s="24">
        <v>303.66000000000003</v>
      </c>
      <c r="I28" s="25">
        <v>0.24839999999999998</v>
      </c>
      <c r="J28" s="23">
        <v>0</v>
      </c>
      <c r="K28" s="23">
        <v>4.8599999999999997E-2</v>
      </c>
      <c r="L28" s="26">
        <v>0.73799999999999988</v>
      </c>
      <c r="M28" s="25">
        <v>17.099999999999998</v>
      </c>
      <c r="N28" s="23">
        <v>243.18</v>
      </c>
      <c r="O28" s="23">
        <v>162.35999999999999</v>
      </c>
      <c r="P28" s="26">
        <v>5.4539999999999997</v>
      </c>
    </row>
    <row r="29" spans="1:16" x14ac:dyDescent="0.25">
      <c r="A29" s="13" t="s">
        <v>421</v>
      </c>
      <c r="B29" s="48" t="s">
        <v>69</v>
      </c>
      <c r="C29" s="14">
        <v>60</v>
      </c>
      <c r="D29" s="15"/>
      <c r="E29" s="21">
        <v>3.96</v>
      </c>
      <c r="F29" s="19">
        <v>0.72</v>
      </c>
      <c r="G29" s="22">
        <v>20.04</v>
      </c>
      <c r="H29" s="20">
        <v>104.4</v>
      </c>
      <c r="I29" s="21">
        <v>0.10799999999999998</v>
      </c>
      <c r="J29" s="19"/>
      <c r="K29" s="19"/>
      <c r="L29" s="22">
        <v>0.84</v>
      </c>
      <c r="M29" s="21">
        <v>21</v>
      </c>
      <c r="N29" s="19">
        <v>94.8</v>
      </c>
      <c r="O29" s="19">
        <v>28.2</v>
      </c>
      <c r="P29" s="22">
        <v>2.34</v>
      </c>
    </row>
    <row r="30" spans="1:16" x14ac:dyDescent="0.25">
      <c r="A30" s="6" t="s">
        <v>421</v>
      </c>
      <c r="B30" s="49" t="s">
        <v>69</v>
      </c>
      <c r="C30" s="4"/>
      <c r="D30" s="5">
        <v>60</v>
      </c>
      <c r="E30" s="25">
        <v>3.96</v>
      </c>
      <c r="F30" s="23">
        <v>0.72</v>
      </c>
      <c r="G30" s="26">
        <v>20.04</v>
      </c>
      <c r="H30" s="24">
        <v>104.4</v>
      </c>
      <c r="I30" s="25">
        <v>0.10799999999999998</v>
      </c>
      <c r="J30" s="23"/>
      <c r="K30" s="23"/>
      <c r="L30" s="26">
        <v>0.84</v>
      </c>
      <c r="M30" s="25">
        <v>21</v>
      </c>
      <c r="N30" s="23">
        <v>94.8</v>
      </c>
      <c r="O30" s="23">
        <v>28.2</v>
      </c>
      <c r="P30" s="26">
        <v>2.34</v>
      </c>
    </row>
    <row r="31" spans="1:16" x14ac:dyDescent="0.25">
      <c r="A31" s="13" t="s">
        <v>289</v>
      </c>
      <c r="B31" s="48" t="s">
        <v>393</v>
      </c>
      <c r="C31" s="14">
        <v>200</v>
      </c>
      <c r="D31" s="15"/>
      <c r="E31" s="21">
        <v>0.3</v>
      </c>
      <c r="F31" s="19">
        <v>0.2</v>
      </c>
      <c r="G31" s="22">
        <v>25.1</v>
      </c>
      <c r="H31" s="20">
        <v>103</v>
      </c>
      <c r="I31" s="21">
        <v>0.01</v>
      </c>
      <c r="J31" s="19">
        <v>3.3</v>
      </c>
      <c r="K31" s="19"/>
      <c r="L31" s="22">
        <v>0.1</v>
      </c>
      <c r="M31" s="21">
        <v>11</v>
      </c>
      <c r="N31" s="19">
        <v>7</v>
      </c>
      <c r="O31" s="19">
        <v>5</v>
      </c>
      <c r="P31" s="22">
        <v>1.2</v>
      </c>
    </row>
    <row r="32" spans="1:16" x14ac:dyDescent="0.25">
      <c r="A32" s="6" t="s">
        <v>289</v>
      </c>
      <c r="B32" s="49" t="s">
        <v>393</v>
      </c>
      <c r="C32" s="4"/>
      <c r="D32" s="5">
        <v>200</v>
      </c>
      <c r="E32" s="25">
        <v>0.3</v>
      </c>
      <c r="F32" s="23">
        <v>0.2</v>
      </c>
      <c r="G32" s="26">
        <v>25.1</v>
      </c>
      <c r="H32" s="24">
        <v>103</v>
      </c>
      <c r="I32" s="25">
        <v>0.01</v>
      </c>
      <c r="J32" s="23">
        <v>3.3</v>
      </c>
      <c r="K32" s="23"/>
      <c r="L32" s="26">
        <v>0.1</v>
      </c>
      <c r="M32" s="25">
        <v>11</v>
      </c>
      <c r="N32" s="23">
        <v>7</v>
      </c>
      <c r="O32" s="23">
        <v>5</v>
      </c>
      <c r="P32" s="26">
        <v>1.2</v>
      </c>
    </row>
    <row r="33" spans="1:16" s="33" customFormat="1" x14ac:dyDescent="0.25">
      <c r="A33" s="61"/>
      <c r="B33" s="62" t="s">
        <v>170</v>
      </c>
      <c r="C33" s="63"/>
      <c r="D33" s="64"/>
      <c r="E33" s="65"/>
      <c r="F33" s="66"/>
      <c r="G33" s="67"/>
      <c r="H33" s="68">
        <f>SUM(H21,H23,H25,H27,H29,H31)</f>
        <v>850.42142857142858</v>
      </c>
      <c r="I33" s="65"/>
      <c r="J33" s="66"/>
      <c r="K33" s="66"/>
      <c r="L33" s="67"/>
      <c r="M33" s="65"/>
      <c r="N33" s="66"/>
      <c r="O33" s="66"/>
      <c r="P33" s="67"/>
    </row>
    <row r="34" spans="1:16" s="33" customFormat="1" x14ac:dyDescent="0.25">
      <c r="A34" s="69"/>
      <c r="B34" s="70" t="s">
        <v>171</v>
      </c>
      <c r="C34" s="71"/>
      <c r="D34" s="72"/>
      <c r="E34" s="73"/>
      <c r="F34" s="74"/>
      <c r="G34" s="75"/>
      <c r="H34" s="76">
        <f>SUM(H22,H24,H26,H28,H30,H32)</f>
        <v>985.8814285714285</v>
      </c>
      <c r="I34" s="73"/>
      <c r="J34" s="74"/>
      <c r="K34" s="74"/>
      <c r="L34" s="75"/>
      <c r="M34" s="73"/>
      <c r="N34" s="74"/>
      <c r="O34" s="74"/>
      <c r="P34" s="75"/>
    </row>
    <row r="35" spans="1:16" x14ac:dyDescent="0.25">
      <c r="A35" s="6"/>
      <c r="B35" s="47" t="s">
        <v>132</v>
      </c>
      <c r="C35" s="4"/>
      <c r="D35" s="5"/>
      <c r="E35" s="25"/>
      <c r="F35" s="23"/>
      <c r="G35" s="26"/>
      <c r="H35" s="24"/>
      <c r="I35" s="25"/>
      <c r="J35" s="23"/>
      <c r="K35" s="23"/>
      <c r="L35" s="26"/>
      <c r="M35" s="25"/>
      <c r="N35" s="23"/>
      <c r="O35" s="23"/>
      <c r="P35" s="26"/>
    </row>
    <row r="36" spans="1:16" x14ac:dyDescent="0.25">
      <c r="A36" s="13" t="s">
        <v>421</v>
      </c>
      <c r="B36" s="93" t="s">
        <v>335</v>
      </c>
      <c r="C36" s="14">
        <v>50</v>
      </c>
      <c r="D36" s="15"/>
      <c r="E36" s="21">
        <v>2</v>
      </c>
      <c r="F36" s="19">
        <v>9.8666666666666671</v>
      </c>
      <c r="G36" s="22">
        <v>26.666666666666664</v>
      </c>
      <c r="H36" s="20">
        <v>203.33333333333331</v>
      </c>
      <c r="I36" s="21">
        <v>2.6666666666666665E-2</v>
      </c>
      <c r="J36" s="19">
        <v>0</v>
      </c>
      <c r="K36" s="19">
        <v>7.0000000000000007E-2</v>
      </c>
      <c r="L36" s="22">
        <v>0.4</v>
      </c>
      <c r="M36" s="21">
        <v>12.06</v>
      </c>
      <c r="N36" s="19">
        <v>27.47</v>
      </c>
      <c r="O36" s="19">
        <v>6.03</v>
      </c>
      <c r="P36" s="22">
        <v>0.31</v>
      </c>
    </row>
    <row r="37" spans="1:16" x14ac:dyDescent="0.25">
      <c r="A37" s="6" t="s">
        <v>421</v>
      </c>
      <c r="B37" s="49" t="s">
        <v>335</v>
      </c>
      <c r="C37" s="4"/>
      <c r="D37" s="5">
        <v>50</v>
      </c>
      <c r="E37" s="25">
        <v>2</v>
      </c>
      <c r="F37" s="23">
        <v>9.8666666666666671</v>
      </c>
      <c r="G37" s="26">
        <v>26.666666666666664</v>
      </c>
      <c r="H37" s="24">
        <v>203.33333333333331</v>
      </c>
      <c r="I37" s="25">
        <v>2.6666666666666665E-2</v>
      </c>
      <c r="J37" s="23">
        <v>0</v>
      </c>
      <c r="K37" s="23">
        <v>7.0000000000000007E-2</v>
      </c>
      <c r="L37" s="26">
        <v>0.4</v>
      </c>
      <c r="M37" s="25">
        <v>12.06</v>
      </c>
      <c r="N37" s="23">
        <v>27.47</v>
      </c>
      <c r="O37" s="23">
        <v>6.03</v>
      </c>
      <c r="P37" s="26">
        <v>0.31</v>
      </c>
    </row>
    <row r="38" spans="1:16" x14ac:dyDescent="0.25">
      <c r="A38" s="13" t="s">
        <v>421</v>
      </c>
      <c r="B38" s="48" t="s">
        <v>333</v>
      </c>
      <c r="C38" s="14">
        <v>100</v>
      </c>
      <c r="D38" s="15"/>
      <c r="E38" s="21">
        <v>0.8</v>
      </c>
      <c r="F38" s="19">
        <v>0.2</v>
      </c>
      <c r="G38" s="22">
        <v>10.6</v>
      </c>
      <c r="H38" s="20">
        <v>52</v>
      </c>
      <c r="I38" s="21">
        <v>0.03</v>
      </c>
      <c r="J38" s="19">
        <v>15</v>
      </c>
      <c r="K38" s="19">
        <v>0</v>
      </c>
      <c r="L38" s="22">
        <v>0.3</v>
      </c>
      <c r="M38" s="21">
        <v>37</v>
      </c>
      <c r="N38" s="19">
        <v>30</v>
      </c>
      <c r="O38" s="19">
        <v>26</v>
      </c>
      <c r="P38" s="22">
        <v>0.5</v>
      </c>
    </row>
    <row r="39" spans="1:16" x14ac:dyDescent="0.25">
      <c r="A39" s="6" t="s">
        <v>421</v>
      </c>
      <c r="B39" s="49" t="s">
        <v>333</v>
      </c>
      <c r="C39" s="4"/>
      <c r="D39" s="5">
        <v>100</v>
      </c>
      <c r="E39" s="25">
        <v>0.8</v>
      </c>
      <c r="F39" s="23">
        <v>0.2</v>
      </c>
      <c r="G39" s="26">
        <v>10.6</v>
      </c>
      <c r="H39" s="24">
        <v>52</v>
      </c>
      <c r="I39" s="25">
        <v>0.03</v>
      </c>
      <c r="J39" s="23">
        <v>15</v>
      </c>
      <c r="K39" s="23">
        <v>0</v>
      </c>
      <c r="L39" s="26">
        <v>0.3</v>
      </c>
      <c r="M39" s="25">
        <v>37</v>
      </c>
      <c r="N39" s="23">
        <v>30</v>
      </c>
      <c r="O39" s="23">
        <v>26</v>
      </c>
      <c r="P39" s="26">
        <v>0.5</v>
      </c>
    </row>
    <row r="40" spans="1:16" x14ac:dyDescent="0.25">
      <c r="A40" s="13" t="s">
        <v>421</v>
      </c>
      <c r="B40" s="48" t="s">
        <v>34</v>
      </c>
      <c r="C40" s="14">
        <v>200</v>
      </c>
      <c r="D40" s="15"/>
      <c r="E40" s="21">
        <v>10</v>
      </c>
      <c r="F40" s="19">
        <v>3</v>
      </c>
      <c r="G40" s="22">
        <v>7</v>
      </c>
      <c r="H40" s="20">
        <v>102</v>
      </c>
      <c r="I40" s="21">
        <v>0.06</v>
      </c>
      <c r="J40" s="19">
        <v>1.2</v>
      </c>
      <c r="K40" s="19">
        <v>0.04</v>
      </c>
      <c r="L40" s="22">
        <v>0</v>
      </c>
      <c r="M40" s="21">
        <v>238</v>
      </c>
      <c r="N40" s="19">
        <v>182</v>
      </c>
      <c r="O40" s="19">
        <v>28</v>
      </c>
      <c r="P40" s="22">
        <v>0.2</v>
      </c>
    </row>
    <row r="41" spans="1:16" x14ac:dyDescent="0.25">
      <c r="A41" s="16" t="s">
        <v>421</v>
      </c>
      <c r="B41" s="50" t="s">
        <v>34</v>
      </c>
      <c r="C41" s="17"/>
      <c r="D41" s="18">
        <v>200</v>
      </c>
      <c r="E41" s="29">
        <v>10</v>
      </c>
      <c r="F41" s="27">
        <v>3</v>
      </c>
      <c r="G41" s="30">
        <v>7</v>
      </c>
      <c r="H41" s="28">
        <v>102</v>
      </c>
      <c r="I41" s="29">
        <v>0.06</v>
      </c>
      <c r="J41" s="27">
        <v>1.2</v>
      </c>
      <c r="K41" s="27">
        <v>0.04</v>
      </c>
      <c r="L41" s="30">
        <v>0</v>
      </c>
      <c r="M41" s="29">
        <v>238</v>
      </c>
      <c r="N41" s="27">
        <v>182</v>
      </c>
      <c r="O41" s="27">
        <v>28</v>
      </c>
      <c r="P41" s="30">
        <v>0.2</v>
      </c>
    </row>
    <row r="42" spans="1:16" s="33" customFormat="1" x14ac:dyDescent="0.25">
      <c r="A42" s="61"/>
      <c r="B42" s="62" t="s">
        <v>170</v>
      </c>
      <c r="C42" s="63"/>
      <c r="D42" s="64"/>
      <c r="E42" s="65"/>
      <c r="F42" s="66"/>
      <c r="G42" s="67"/>
      <c r="H42" s="68">
        <f>SUM(H36,H38,H40)</f>
        <v>357.33333333333331</v>
      </c>
      <c r="I42" s="65"/>
      <c r="J42" s="66"/>
      <c r="K42" s="66"/>
      <c r="L42" s="67"/>
      <c r="M42" s="65"/>
      <c r="N42" s="66"/>
      <c r="O42" s="66"/>
      <c r="P42" s="67"/>
    </row>
    <row r="43" spans="1:16" s="33" customFormat="1" x14ac:dyDescent="0.25">
      <c r="A43" s="69"/>
      <c r="B43" s="70" t="s">
        <v>171</v>
      </c>
      <c r="C43" s="71"/>
      <c r="D43" s="72"/>
      <c r="E43" s="73"/>
      <c r="F43" s="74"/>
      <c r="G43" s="75"/>
      <c r="H43" s="76">
        <f>SUM(H37,H39,H41)</f>
        <v>357.33333333333331</v>
      </c>
      <c r="I43" s="73"/>
      <c r="J43" s="74"/>
      <c r="K43" s="74"/>
      <c r="L43" s="75"/>
      <c r="M43" s="73"/>
      <c r="N43" s="74"/>
      <c r="O43" s="74"/>
      <c r="P43" s="75"/>
    </row>
    <row r="44" spans="1:16" s="33" customFormat="1" x14ac:dyDescent="0.25">
      <c r="A44" s="77"/>
      <c r="B44" s="78" t="s">
        <v>172</v>
      </c>
      <c r="C44" s="79"/>
      <c r="D44" s="80"/>
      <c r="E44" s="81">
        <f t="shared" ref="E44:G45" si="2">SUM(E18,E33,E42)</f>
        <v>16.048181818181821</v>
      </c>
      <c r="F44" s="82">
        <f t="shared" si="2"/>
        <v>45.040909090909089</v>
      </c>
      <c r="G44" s="83">
        <f t="shared" si="2"/>
        <v>132.43272727272728</v>
      </c>
      <c r="H44" s="84">
        <f>SUM(H18,H33,H42)</f>
        <v>2281.0502164502163</v>
      </c>
      <c r="I44" s="81">
        <f t="shared" ref="I44:P45" si="3">SUM(I18,I33,I42)</f>
        <v>0.20545454545454545</v>
      </c>
      <c r="J44" s="82">
        <f t="shared" si="3"/>
        <v>1.3636363636363638</v>
      </c>
      <c r="K44" s="82">
        <f t="shared" si="3"/>
        <v>2.7272727272727271E-2</v>
      </c>
      <c r="L44" s="83">
        <f t="shared" si="3"/>
        <v>4.9090909090909092</v>
      </c>
      <c r="M44" s="81">
        <f t="shared" si="3"/>
        <v>125.85</v>
      </c>
      <c r="N44" s="82">
        <f t="shared" si="3"/>
        <v>164.93181818181819</v>
      </c>
      <c r="O44" s="82">
        <f t="shared" si="3"/>
        <v>31.586363636363636</v>
      </c>
      <c r="P44" s="83">
        <f t="shared" si="3"/>
        <v>3.7909090909090906</v>
      </c>
    </row>
    <row r="45" spans="1:16" s="33" customFormat="1" ht="15.75" thickBot="1" x14ac:dyDescent="0.3">
      <c r="A45" s="85"/>
      <c r="B45" s="86" t="s">
        <v>173</v>
      </c>
      <c r="C45" s="87"/>
      <c r="D45" s="88"/>
      <c r="E45" s="89">
        <f t="shared" si="2"/>
        <v>19.654242424242426</v>
      </c>
      <c r="F45" s="90">
        <f t="shared" si="2"/>
        <v>48.737878787878785</v>
      </c>
      <c r="G45" s="91">
        <f t="shared" si="2"/>
        <v>154.19030303030303</v>
      </c>
      <c r="H45" s="92">
        <f>SUM(H19,H34,H43)</f>
        <v>2551.3587012987014</v>
      </c>
      <c r="I45" s="89">
        <f t="shared" si="3"/>
        <v>0.25393939393939391</v>
      </c>
      <c r="J45" s="90">
        <f t="shared" si="3"/>
        <v>1.8181818181818183</v>
      </c>
      <c r="K45" s="90">
        <f t="shared" si="3"/>
        <v>3.6363636363636362E-2</v>
      </c>
      <c r="L45" s="91">
        <f t="shared" si="3"/>
        <v>6.5454545454545459</v>
      </c>
      <c r="M45" s="89">
        <f t="shared" si="3"/>
        <v>162.51666666666665</v>
      </c>
      <c r="N45" s="90">
        <f t="shared" si="3"/>
        <v>200.99242424242425</v>
      </c>
      <c r="O45" s="90">
        <f t="shared" si="3"/>
        <v>39.465151515151518</v>
      </c>
      <c r="P45" s="91">
        <f t="shared" si="3"/>
        <v>4.1545454545454543</v>
      </c>
    </row>
  </sheetData>
  <mergeCells count="9">
    <mergeCell ref="A1:P1"/>
    <mergeCell ref="A2:P2"/>
    <mergeCell ref="A3:A4"/>
    <mergeCell ref="B3:B4"/>
    <mergeCell ref="C3:D3"/>
    <mergeCell ref="E3:G3"/>
    <mergeCell ref="H3:H4"/>
    <mergeCell ref="I3:L3"/>
    <mergeCell ref="M3:P3"/>
  </mergeCells>
  <pageMargins left="0.70866141732283472" right="0.3" top="0.35" bottom="0.3" header="0.31496062992125984" footer="0.31496062992125984"/>
  <pageSetup paperSize="9" scale="75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opLeftCell="A31" workbookViewId="0">
      <selection activeCell="B40" sqref="B39:B40"/>
    </sheetView>
  </sheetViews>
  <sheetFormatPr defaultRowHeight="15" x14ac:dyDescent="0.25"/>
  <cols>
    <col min="1" max="1" width="6.42578125" customWidth="1"/>
    <col min="2" max="2" width="41" style="3" customWidth="1"/>
    <col min="8" max="8" width="8" customWidth="1"/>
  </cols>
  <sheetData>
    <row r="1" spans="1:16" x14ac:dyDescent="0.25">
      <c r="A1" s="249" t="s">
        <v>174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</row>
    <row r="2" spans="1:16" ht="15.75" thickBot="1" x14ac:dyDescent="0.3">
      <c r="A2" s="234" t="s">
        <v>330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</row>
    <row r="3" spans="1:16" s="33" customFormat="1" x14ac:dyDescent="0.25">
      <c r="A3" s="235" t="s">
        <v>113</v>
      </c>
      <c r="B3" s="235" t="s">
        <v>95</v>
      </c>
      <c r="C3" s="237" t="s">
        <v>96</v>
      </c>
      <c r="D3" s="238"/>
      <c r="E3" s="239" t="s">
        <v>97</v>
      </c>
      <c r="F3" s="240"/>
      <c r="G3" s="241"/>
      <c r="H3" s="242" t="s">
        <v>98</v>
      </c>
      <c r="I3" s="244" t="s">
        <v>99</v>
      </c>
      <c r="J3" s="245"/>
      <c r="K3" s="245"/>
      <c r="L3" s="246"/>
      <c r="M3" s="239" t="s">
        <v>100</v>
      </c>
      <c r="N3" s="240"/>
      <c r="O3" s="240"/>
      <c r="P3" s="241"/>
    </row>
    <row r="4" spans="1:16" s="33" customFormat="1" ht="26.25" x14ac:dyDescent="0.25">
      <c r="A4" s="236"/>
      <c r="B4" s="236"/>
      <c r="C4" s="53" t="s">
        <v>101</v>
      </c>
      <c r="D4" s="54" t="s">
        <v>102</v>
      </c>
      <c r="E4" s="55" t="s">
        <v>2</v>
      </c>
      <c r="F4" s="56" t="s">
        <v>103</v>
      </c>
      <c r="G4" s="57" t="s">
        <v>104</v>
      </c>
      <c r="H4" s="243"/>
      <c r="I4" s="58" t="s">
        <v>105</v>
      </c>
      <c r="J4" s="59" t="s">
        <v>106</v>
      </c>
      <c r="K4" s="59" t="s">
        <v>107</v>
      </c>
      <c r="L4" s="60" t="s">
        <v>108</v>
      </c>
      <c r="M4" s="55" t="s">
        <v>109</v>
      </c>
      <c r="N4" s="56" t="s">
        <v>110</v>
      </c>
      <c r="O4" s="56" t="s">
        <v>111</v>
      </c>
      <c r="P4" s="57" t="s">
        <v>112</v>
      </c>
    </row>
    <row r="5" spans="1:16" x14ac:dyDescent="0.25">
      <c r="A5" s="6"/>
      <c r="B5" s="47" t="s">
        <v>114</v>
      </c>
      <c r="C5" s="4"/>
      <c r="D5" s="5"/>
      <c r="E5" s="25"/>
      <c r="F5" s="23"/>
      <c r="G5" s="26"/>
      <c r="H5" s="24"/>
      <c r="I5" s="25"/>
      <c r="J5" s="23"/>
      <c r="K5" s="23"/>
      <c r="L5" s="26"/>
      <c r="M5" s="25"/>
      <c r="N5" s="23"/>
      <c r="O5" s="23"/>
      <c r="P5" s="26"/>
    </row>
    <row r="6" spans="1:16" x14ac:dyDescent="0.25">
      <c r="A6" s="13" t="s">
        <v>399</v>
      </c>
      <c r="B6" s="48" t="s">
        <v>267</v>
      </c>
      <c r="C6" s="14">
        <v>100</v>
      </c>
      <c r="D6" s="15"/>
      <c r="E6" s="21">
        <v>1.1000000000000001</v>
      </c>
      <c r="F6" s="19">
        <v>0.2</v>
      </c>
      <c r="G6" s="22">
        <v>3.8</v>
      </c>
      <c r="H6" s="20">
        <v>24</v>
      </c>
      <c r="I6" s="21">
        <v>0.06</v>
      </c>
      <c r="J6" s="19">
        <v>25</v>
      </c>
      <c r="K6" s="19">
        <v>0</v>
      </c>
      <c r="L6" s="22">
        <v>0.7</v>
      </c>
      <c r="M6" s="21">
        <v>14</v>
      </c>
      <c r="N6" s="19">
        <v>26</v>
      </c>
      <c r="O6" s="19">
        <v>20</v>
      </c>
      <c r="P6" s="22">
        <v>0.9</v>
      </c>
    </row>
    <row r="7" spans="1:16" x14ac:dyDescent="0.25">
      <c r="A7" s="6" t="s">
        <v>399</v>
      </c>
      <c r="B7" s="49" t="s">
        <v>267</v>
      </c>
      <c r="C7" s="4"/>
      <c r="D7" s="5">
        <v>100</v>
      </c>
      <c r="E7" s="25">
        <v>1.1000000000000001</v>
      </c>
      <c r="F7" s="23">
        <v>0.2</v>
      </c>
      <c r="G7" s="26">
        <v>3.8</v>
      </c>
      <c r="H7" s="24">
        <v>24</v>
      </c>
      <c r="I7" s="25">
        <v>0.06</v>
      </c>
      <c r="J7" s="23">
        <v>25</v>
      </c>
      <c r="K7" s="23">
        <v>0</v>
      </c>
      <c r="L7" s="26">
        <v>0.7</v>
      </c>
      <c r="M7" s="25">
        <v>14</v>
      </c>
      <c r="N7" s="23">
        <v>26</v>
      </c>
      <c r="O7" s="23">
        <v>20</v>
      </c>
      <c r="P7" s="26">
        <v>0.9</v>
      </c>
    </row>
    <row r="8" spans="1:16" x14ac:dyDescent="0.25">
      <c r="A8" s="13" t="s">
        <v>407</v>
      </c>
      <c r="B8" s="48" t="s">
        <v>406</v>
      </c>
      <c r="C8" s="14">
        <v>200</v>
      </c>
      <c r="D8" s="15"/>
      <c r="E8" s="21">
        <v>8.7200000000000006</v>
      </c>
      <c r="F8" s="19">
        <v>12.86</v>
      </c>
      <c r="G8" s="22">
        <v>37.119999999999997</v>
      </c>
      <c r="H8" s="20">
        <v>299</v>
      </c>
      <c r="I8" s="21">
        <v>0.18600000000000003</v>
      </c>
      <c r="J8" s="19">
        <v>1.36</v>
      </c>
      <c r="K8" s="19">
        <v>8.4000000000000005E-2</v>
      </c>
      <c r="L8" s="22">
        <v>0.24</v>
      </c>
      <c r="M8" s="21">
        <v>138</v>
      </c>
      <c r="N8" s="19">
        <v>209.8</v>
      </c>
      <c r="O8" s="19">
        <v>55.400000000000006</v>
      </c>
      <c r="P8" s="22">
        <v>1.46</v>
      </c>
    </row>
    <row r="9" spans="1:16" x14ac:dyDescent="0.25">
      <c r="A9" s="6" t="s">
        <v>407</v>
      </c>
      <c r="B9" s="49" t="s">
        <v>406</v>
      </c>
      <c r="C9" s="4"/>
      <c r="D9" s="5">
        <v>250</v>
      </c>
      <c r="E9" s="25">
        <v>10.9</v>
      </c>
      <c r="F9" s="23">
        <v>16.074999999999999</v>
      </c>
      <c r="G9" s="26">
        <v>46.4</v>
      </c>
      <c r="H9" s="24">
        <v>373.75</v>
      </c>
      <c r="I9" s="25">
        <v>0.23250000000000001</v>
      </c>
      <c r="J9" s="23">
        <v>1.7</v>
      </c>
      <c r="K9" s="23">
        <v>0.105</v>
      </c>
      <c r="L9" s="26">
        <v>0.3</v>
      </c>
      <c r="M9" s="25">
        <v>172.5</v>
      </c>
      <c r="N9" s="23">
        <v>262.25</v>
      </c>
      <c r="O9" s="23">
        <v>69.25</v>
      </c>
      <c r="P9" s="26">
        <v>1.825</v>
      </c>
    </row>
    <row r="10" spans="1:16" x14ac:dyDescent="0.25">
      <c r="A10" s="13" t="s">
        <v>401</v>
      </c>
      <c r="B10" s="48" t="s">
        <v>343</v>
      </c>
      <c r="C10" s="14">
        <v>40</v>
      </c>
      <c r="D10" s="15"/>
      <c r="E10" s="21">
        <v>5.0999999999999996</v>
      </c>
      <c r="F10" s="19">
        <v>4.5999999999999996</v>
      </c>
      <c r="G10" s="22">
        <v>0.3</v>
      </c>
      <c r="H10" s="20">
        <v>63</v>
      </c>
      <c r="I10" s="21">
        <v>0.03</v>
      </c>
      <c r="J10" s="19">
        <v>0</v>
      </c>
      <c r="K10" s="19">
        <v>0.1</v>
      </c>
      <c r="L10" s="22">
        <v>0.2</v>
      </c>
      <c r="M10" s="21">
        <v>22</v>
      </c>
      <c r="N10" s="19">
        <v>77</v>
      </c>
      <c r="O10" s="19">
        <v>5</v>
      </c>
      <c r="P10" s="22">
        <v>1</v>
      </c>
    </row>
    <row r="11" spans="1:16" x14ac:dyDescent="0.25">
      <c r="A11" s="6" t="s">
        <v>401</v>
      </c>
      <c r="B11" s="49" t="s">
        <v>343</v>
      </c>
      <c r="C11" s="4"/>
      <c r="D11" s="5">
        <v>40</v>
      </c>
      <c r="E11" s="25">
        <v>5.0999999999999996</v>
      </c>
      <c r="F11" s="23">
        <v>4.5999999999999996</v>
      </c>
      <c r="G11" s="26">
        <v>0.3</v>
      </c>
      <c r="H11" s="24">
        <v>63</v>
      </c>
      <c r="I11" s="25">
        <v>0.03</v>
      </c>
      <c r="J11" s="23">
        <v>0</v>
      </c>
      <c r="K11" s="23">
        <v>0.1</v>
      </c>
      <c r="L11" s="26">
        <v>0.2</v>
      </c>
      <c r="M11" s="25">
        <v>22</v>
      </c>
      <c r="N11" s="23">
        <v>77</v>
      </c>
      <c r="O11" s="23">
        <v>5</v>
      </c>
      <c r="P11" s="26">
        <v>1</v>
      </c>
    </row>
    <row r="12" spans="1:16" x14ac:dyDescent="0.25">
      <c r="A12" s="13" t="s">
        <v>421</v>
      </c>
      <c r="B12" s="48" t="s">
        <v>8</v>
      </c>
      <c r="C12" s="14">
        <v>40</v>
      </c>
      <c r="D12" s="15"/>
      <c r="E12" s="21">
        <v>3</v>
      </c>
      <c r="F12" s="19">
        <v>1.2</v>
      </c>
      <c r="G12" s="22">
        <v>2.56</v>
      </c>
      <c r="H12" s="20">
        <v>106</v>
      </c>
      <c r="I12" s="21">
        <v>4.4000000000000004E-2</v>
      </c>
      <c r="J12" s="19"/>
      <c r="K12" s="19"/>
      <c r="L12" s="22">
        <v>0.68</v>
      </c>
      <c r="M12" s="21">
        <v>7.6000000000000005</v>
      </c>
      <c r="N12" s="19">
        <v>26</v>
      </c>
      <c r="O12" s="19">
        <v>5.2</v>
      </c>
      <c r="P12" s="22">
        <v>4.8</v>
      </c>
    </row>
    <row r="13" spans="1:16" x14ac:dyDescent="0.25">
      <c r="A13" s="6" t="s">
        <v>421</v>
      </c>
      <c r="B13" s="49" t="s">
        <v>8</v>
      </c>
      <c r="C13" s="4"/>
      <c r="D13" s="5">
        <v>40</v>
      </c>
      <c r="E13" s="25">
        <v>3</v>
      </c>
      <c r="F13" s="23">
        <v>1.2</v>
      </c>
      <c r="G13" s="26">
        <v>2.56</v>
      </c>
      <c r="H13" s="24">
        <v>106</v>
      </c>
      <c r="I13" s="25">
        <v>4.4000000000000004E-2</v>
      </c>
      <c r="J13" s="23"/>
      <c r="K13" s="23"/>
      <c r="L13" s="26">
        <v>0.68</v>
      </c>
      <c r="M13" s="25">
        <v>7.6000000000000005</v>
      </c>
      <c r="N13" s="23">
        <v>26</v>
      </c>
      <c r="O13" s="23">
        <v>5.2</v>
      </c>
      <c r="P13" s="26">
        <v>4.8</v>
      </c>
    </row>
    <row r="14" spans="1:16" x14ac:dyDescent="0.25">
      <c r="A14" s="13"/>
      <c r="B14" s="48"/>
      <c r="C14" s="14"/>
      <c r="D14" s="15"/>
      <c r="E14" s="21"/>
      <c r="F14" s="19"/>
      <c r="G14" s="22"/>
      <c r="H14" s="20"/>
      <c r="I14" s="21"/>
      <c r="J14" s="19"/>
      <c r="K14" s="19"/>
      <c r="L14" s="22"/>
      <c r="M14" s="21"/>
      <c r="N14" s="19"/>
      <c r="O14" s="19"/>
      <c r="P14" s="22"/>
    </row>
    <row r="15" spans="1:16" s="12" customFormat="1" x14ac:dyDescent="0.25">
      <c r="A15" s="16"/>
      <c r="B15" s="50"/>
      <c r="C15" s="17"/>
      <c r="D15" s="18"/>
      <c r="E15" s="29"/>
      <c r="F15" s="27"/>
      <c r="G15" s="30"/>
      <c r="H15" s="28"/>
      <c r="I15" s="29"/>
      <c r="J15" s="27"/>
      <c r="K15" s="27"/>
      <c r="L15" s="30"/>
      <c r="M15" s="29"/>
      <c r="N15" s="27"/>
      <c r="O15" s="27"/>
      <c r="P15" s="30"/>
    </row>
    <row r="16" spans="1:16" ht="15.75" customHeight="1" x14ac:dyDescent="0.25">
      <c r="A16" s="13" t="s">
        <v>369</v>
      </c>
      <c r="B16" s="48" t="s">
        <v>167</v>
      </c>
      <c r="C16" s="14">
        <v>200</v>
      </c>
      <c r="D16" s="15"/>
      <c r="E16" s="21">
        <v>3.2</v>
      </c>
      <c r="F16" s="19">
        <v>2.7</v>
      </c>
      <c r="G16" s="22">
        <v>15.9</v>
      </c>
      <c r="H16" s="20">
        <v>79</v>
      </c>
      <c r="I16" s="21">
        <v>0.04</v>
      </c>
      <c r="J16" s="19">
        <v>1.3</v>
      </c>
      <c r="K16" s="19">
        <v>0.02</v>
      </c>
      <c r="L16" s="22">
        <v>0</v>
      </c>
      <c r="M16" s="21">
        <v>126</v>
      </c>
      <c r="N16" s="19">
        <v>90</v>
      </c>
      <c r="O16" s="19">
        <v>14</v>
      </c>
      <c r="P16" s="22">
        <v>0.1</v>
      </c>
    </row>
    <row r="17" spans="1:17" x14ac:dyDescent="0.25">
      <c r="A17" s="6" t="s">
        <v>369</v>
      </c>
      <c r="B17" s="49" t="s">
        <v>167</v>
      </c>
      <c r="C17" s="4"/>
      <c r="D17" s="5">
        <v>200</v>
      </c>
      <c r="E17" s="25">
        <v>3.2</v>
      </c>
      <c r="F17" s="23">
        <v>2.7</v>
      </c>
      <c r="G17" s="26">
        <v>15.9</v>
      </c>
      <c r="H17" s="24">
        <v>79</v>
      </c>
      <c r="I17" s="25">
        <v>0.04</v>
      </c>
      <c r="J17" s="23">
        <v>1.3</v>
      </c>
      <c r="K17" s="23">
        <v>0.02</v>
      </c>
      <c r="L17" s="26">
        <v>0</v>
      </c>
      <c r="M17" s="25">
        <v>126</v>
      </c>
      <c r="N17" s="23">
        <v>90</v>
      </c>
      <c r="O17" s="23">
        <v>14</v>
      </c>
      <c r="P17" s="26">
        <v>0.1</v>
      </c>
    </row>
    <row r="18" spans="1:17" s="33" customFormat="1" x14ac:dyDescent="0.25">
      <c r="A18" s="61"/>
      <c r="B18" s="62" t="s">
        <v>170</v>
      </c>
      <c r="C18" s="63"/>
      <c r="D18" s="64"/>
      <c r="E18" s="65">
        <f t="shared" ref="E18:G19" si="0">SUM(E6,E8,E10,E12,E14,E16)</f>
        <v>21.12</v>
      </c>
      <c r="F18" s="66">
        <f t="shared" si="0"/>
        <v>21.559999999999995</v>
      </c>
      <c r="G18" s="67">
        <f t="shared" si="0"/>
        <v>59.679999999999993</v>
      </c>
      <c r="H18" s="68">
        <f>SUM(H6,H8,H10,H12,H14,H16)</f>
        <v>571</v>
      </c>
      <c r="I18" s="65">
        <f t="shared" ref="I18:P19" si="1">SUM(I6,I8,I10,I12,I14,I16)</f>
        <v>0.36</v>
      </c>
      <c r="J18" s="66">
        <f t="shared" si="1"/>
        <v>27.66</v>
      </c>
      <c r="K18" s="66">
        <f t="shared" si="1"/>
        <v>0.20399999999999999</v>
      </c>
      <c r="L18" s="67">
        <f t="shared" si="1"/>
        <v>1.8199999999999998</v>
      </c>
      <c r="M18" s="65">
        <f t="shared" si="1"/>
        <v>307.60000000000002</v>
      </c>
      <c r="N18" s="66">
        <f t="shared" si="1"/>
        <v>428.8</v>
      </c>
      <c r="O18" s="66">
        <f t="shared" si="1"/>
        <v>99.600000000000009</v>
      </c>
      <c r="P18" s="67">
        <f t="shared" si="1"/>
        <v>8.26</v>
      </c>
    </row>
    <row r="19" spans="1:17" s="33" customFormat="1" x14ac:dyDescent="0.25">
      <c r="A19" s="69"/>
      <c r="B19" s="70" t="s">
        <v>171</v>
      </c>
      <c r="C19" s="71"/>
      <c r="D19" s="72"/>
      <c r="E19" s="73">
        <f t="shared" si="0"/>
        <v>23.3</v>
      </c>
      <c r="F19" s="74">
        <f t="shared" si="0"/>
        <v>24.774999999999999</v>
      </c>
      <c r="G19" s="75">
        <f t="shared" si="0"/>
        <v>68.959999999999994</v>
      </c>
      <c r="H19" s="76">
        <f>SUM(H7,H9,H11,H13,H15,H17)</f>
        <v>645.75</v>
      </c>
      <c r="I19" s="73">
        <f t="shared" si="1"/>
        <v>0.40649999999999997</v>
      </c>
      <c r="J19" s="74">
        <f t="shared" si="1"/>
        <v>28</v>
      </c>
      <c r="K19" s="74">
        <f t="shared" si="1"/>
        <v>0.22500000000000001</v>
      </c>
      <c r="L19" s="75">
        <f t="shared" si="1"/>
        <v>1.88</v>
      </c>
      <c r="M19" s="73">
        <f t="shared" si="1"/>
        <v>342.1</v>
      </c>
      <c r="N19" s="74">
        <f t="shared" si="1"/>
        <v>481.25</v>
      </c>
      <c r="O19" s="74">
        <f t="shared" si="1"/>
        <v>113.45</v>
      </c>
      <c r="P19" s="75">
        <f t="shared" si="1"/>
        <v>8.625</v>
      </c>
    </row>
    <row r="20" spans="1:17" x14ac:dyDescent="0.25">
      <c r="A20" s="6"/>
      <c r="B20" s="47" t="s">
        <v>131</v>
      </c>
      <c r="C20" s="4"/>
      <c r="D20" s="5"/>
      <c r="E20" s="25"/>
      <c r="F20" s="23"/>
      <c r="G20" s="26"/>
      <c r="H20" s="24"/>
      <c r="I20" s="25"/>
      <c r="J20" s="23"/>
      <c r="K20" s="23"/>
      <c r="L20" s="26"/>
      <c r="M20" s="25"/>
      <c r="N20" s="23"/>
      <c r="O20" s="23"/>
      <c r="P20" s="26"/>
    </row>
    <row r="21" spans="1:17" x14ac:dyDescent="0.25">
      <c r="A21" s="210" t="s">
        <v>370</v>
      </c>
      <c r="B21" s="211" t="s">
        <v>371</v>
      </c>
      <c r="C21" s="212">
        <v>60</v>
      </c>
      <c r="D21" s="213"/>
      <c r="E21" s="214">
        <v>0.66</v>
      </c>
      <c r="F21" s="215">
        <v>6.06</v>
      </c>
      <c r="G21" s="216">
        <v>1.86</v>
      </c>
      <c r="H21" s="217">
        <v>64.8</v>
      </c>
      <c r="I21" s="214">
        <v>6.0000000000000001E-3</v>
      </c>
      <c r="J21" s="215">
        <v>9.9</v>
      </c>
      <c r="K21" s="215">
        <v>0</v>
      </c>
      <c r="L21" s="216">
        <v>2.6999999999999997</v>
      </c>
      <c r="M21" s="214">
        <v>21</v>
      </c>
      <c r="N21" s="215">
        <v>24</v>
      </c>
      <c r="O21" s="215">
        <v>7.1999999999999993</v>
      </c>
      <c r="P21" s="216">
        <v>0.54</v>
      </c>
      <c r="Q21" s="175"/>
    </row>
    <row r="22" spans="1:17" x14ac:dyDescent="0.25">
      <c r="A22" s="16" t="s">
        <v>370</v>
      </c>
      <c r="B22" s="135" t="s">
        <v>371</v>
      </c>
      <c r="C22" s="4"/>
      <c r="D22" s="5">
        <v>100</v>
      </c>
      <c r="E22" s="25">
        <v>1.1000000000000001</v>
      </c>
      <c r="F22" s="23">
        <v>10.1</v>
      </c>
      <c r="G22" s="23">
        <v>3.1</v>
      </c>
      <c r="H22" s="25">
        <v>108</v>
      </c>
      <c r="I22" s="25">
        <v>0.01</v>
      </c>
      <c r="J22" s="23">
        <v>16.5</v>
      </c>
      <c r="K22" s="23">
        <v>0</v>
      </c>
      <c r="L22" s="23">
        <v>4.5</v>
      </c>
      <c r="M22" s="25">
        <v>35</v>
      </c>
      <c r="N22" s="23">
        <v>40</v>
      </c>
      <c r="O22" s="23">
        <v>12</v>
      </c>
      <c r="P22" s="23">
        <v>0.90000000000000013</v>
      </c>
    </row>
    <row r="23" spans="1:17" ht="15.75" customHeight="1" x14ac:dyDescent="0.25">
      <c r="A23" s="13" t="s">
        <v>417</v>
      </c>
      <c r="B23" s="48" t="s">
        <v>416</v>
      </c>
      <c r="C23" s="14">
        <v>250</v>
      </c>
      <c r="D23" s="15"/>
      <c r="E23" s="21">
        <v>7.4749999999999996</v>
      </c>
      <c r="F23" s="19">
        <v>11.074999999999999</v>
      </c>
      <c r="G23" s="22">
        <v>3.05</v>
      </c>
      <c r="H23" s="20">
        <v>142.25</v>
      </c>
      <c r="I23" s="21">
        <v>5.2499999999999998E-2</v>
      </c>
      <c r="J23" s="19">
        <v>3.1749999999999998</v>
      </c>
      <c r="K23" s="19">
        <v>0.06</v>
      </c>
      <c r="L23" s="22">
        <v>0.625</v>
      </c>
      <c r="M23" s="21">
        <v>29.5</v>
      </c>
      <c r="N23" s="19">
        <v>194.5</v>
      </c>
      <c r="O23" s="19">
        <v>22.75</v>
      </c>
      <c r="P23" s="22">
        <v>1.075</v>
      </c>
    </row>
    <row r="24" spans="1:17" ht="16.5" customHeight="1" x14ac:dyDescent="0.25">
      <c r="A24" s="6" t="s">
        <v>417</v>
      </c>
      <c r="B24" s="49" t="s">
        <v>416</v>
      </c>
      <c r="C24" s="4"/>
      <c r="D24" s="5">
        <v>250</v>
      </c>
      <c r="E24" s="25">
        <v>7.4749999999999996</v>
      </c>
      <c r="F24" s="23">
        <v>11.074999999999999</v>
      </c>
      <c r="G24" s="26">
        <v>3.05</v>
      </c>
      <c r="H24" s="24">
        <v>142.25</v>
      </c>
      <c r="I24" s="25">
        <v>5.2499999999999998E-2</v>
      </c>
      <c r="J24" s="23">
        <v>3.1749999999999998</v>
      </c>
      <c r="K24" s="23">
        <v>0.06</v>
      </c>
      <c r="L24" s="26">
        <v>0.625</v>
      </c>
      <c r="M24" s="25">
        <v>29.5</v>
      </c>
      <c r="N24" s="23">
        <v>194.5</v>
      </c>
      <c r="O24" s="23">
        <v>22.75</v>
      </c>
      <c r="P24" s="26">
        <v>1.075</v>
      </c>
    </row>
    <row r="25" spans="1:17" ht="15.75" customHeight="1" x14ac:dyDescent="0.25">
      <c r="A25" s="13" t="s">
        <v>427</v>
      </c>
      <c r="B25" s="48" t="s">
        <v>239</v>
      </c>
      <c r="C25" s="14">
        <v>200</v>
      </c>
      <c r="D25" s="15"/>
      <c r="E25" s="21">
        <v>23.636363636363637</v>
      </c>
      <c r="F25" s="19">
        <v>21.09090909090909</v>
      </c>
      <c r="G25" s="22">
        <v>15.090909090909092</v>
      </c>
      <c r="H25" s="20">
        <v>344.54545454545456</v>
      </c>
      <c r="I25" s="21">
        <v>0.14545454545454545</v>
      </c>
      <c r="J25" s="19">
        <v>6.9090909090909083</v>
      </c>
      <c r="K25" s="19">
        <v>3.6363636363636362E-2</v>
      </c>
      <c r="L25" s="22">
        <v>0.72727272727272729</v>
      </c>
      <c r="M25" s="21">
        <v>31.818181818181817</v>
      </c>
      <c r="N25" s="19">
        <v>241.81818181818181</v>
      </c>
      <c r="O25" s="19">
        <v>50.909090909090907</v>
      </c>
      <c r="P25" s="22">
        <v>3.0909090909090908</v>
      </c>
    </row>
    <row r="26" spans="1:17" ht="14.25" customHeight="1" x14ac:dyDescent="0.25">
      <c r="A26" s="6" t="s">
        <v>427</v>
      </c>
      <c r="B26" s="49" t="s">
        <v>239</v>
      </c>
      <c r="C26" s="4"/>
      <c r="D26" s="5">
        <v>250</v>
      </c>
      <c r="E26" s="25"/>
      <c r="F26" s="23">
        <v>26.363636363636363</v>
      </c>
      <c r="G26" s="26">
        <v>18.863636363636363</v>
      </c>
      <c r="H26" s="24">
        <v>430.68181818181819</v>
      </c>
      <c r="I26" s="25">
        <v>0.18181818181818182</v>
      </c>
      <c r="J26" s="23">
        <v>8.6363636363636349</v>
      </c>
      <c r="K26" s="23">
        <v>4.5454545454545456E-2</v>
      </c>
      <c r="L26" s="26">
        <v>0.90909090909090917</v>
      </c>
      <c r="M26" s="25">
        <v>39.772727272727273</v>
      </c>
      <c r="N26" s="23">
        <v>302.27272727272725</v>
      </c>
      <c r="O26" s="23">
        <v>63.636363636363633</v>
      </c>
      <c r="P26" s="26">
        <v>3.8636363636363633</v>
      </c>
    </row>
    <row r="27" spans="1:17" x14ac:dyDescent="0.25">
      <c r="A27" s="13"/>
      <c r="B27" s="48"/>
      <c r="C27" s="14"/>
      <c r="D27" s="15"/>
      <c r="E27" s="21"/>
      <c r="F27" s="19"/>
      <c r="G27" s="22"/>
      <c r="H27" s="20"/>
      <c r="I27" s="21"/>
      <c r="J27" s="19"/>
      <c r="K27" s="19"/>
      <c r="L27" s="22"/>
      <c r="M27" s="21"/>
      <c r="N27" s="19"/>
      <c r="O27" s="19"/>
      <c r="P27" s="22"/>
    </row>
    <row r="28" spans="1:17" x14ac:dyDescent="0.25">
      <c r="A28" s="16"/>
      <c r="B28" s="50"/>
      <c r="C28" s="4"/>
      <c r="D28" s="5"/>
      <c r="E28" s="25"/>
      <c r="F28" s="23"/>
      <c r="G28" s="26"/>
      <c r="H28" s="24"/>
      <c r="I28" s="25"/>
      <c r="J28" s="23"/>
      <c r="K28" s="23"/>
      <c r="L28" s="26"/>
      <c r="M28" s="25"/>
      <c r="N28" s="23"/>
      <c r="O28" s="23"/>
      <c r="P28" s="26"/>
    </row>
    <row r="29" spans="1:17" x14ac:dyDescent="0.25">
      <c r="A29" s="13" t="s">
        <v>421</v>
      </c>
      <c r="B29" s="48" t="s">
        <v>69</v>
      </c>
      <c r="C29" s="14">
        <v>60</v>
      </c>
      <c r="D29" s="15"/>
      <c r="E29" s="21">
        <v>3.96</v>
      </c>
      <c r="F29" s="19">
        <v>0.72</v>
      </c>
      <c r="G29" s="22">
        <v>20.04</v>
      </c>
      <c r="H29" s="20">
        <v>104.4</v>
      </c>
      <c r="I29" s="21">
        <v>0.10799999999999998</v>
      </c>
      <c r="J29" s="19"/>
      <c r="K29" s="19"/>
      <c r="L29" s="22">
        <v>0.84</v>
      </c>
      <c r="M29" s="21">
        <v>21</v>
      </c>
      <c r="N29" s="19">
        <v>94.8</v>
      </c>
      <c r="O29" s="19">
        <v>28.2</v>
      </c>
      <c r="P29" s="22">
        <v>2.34</v>
      </c>
    </row>
    <row r="30" spans="1:17" x14ac:dyDescent="0.25">
      <c r="A30" s="6" t="s">
        <v>421</v>
      </c>
      <c r="B30" s="49" t="s">
        <v>69</v>
      </c>
      <c r="C30" s="4"/>
      <c r="D30" s="5">
        <v>80</v>
      </c>
      <c r="E30" s="25">
        <v>5.28</v>
      </c>
      <c r="F30" s="23">
        <v>0.96</v>
      </c>
      <c r="G30" s="26">
        <v>26.72</v>
      </c>
      <c r="H30" s="24">
        <v>139.19999999999999</v>
      </c>
      <c r="I30" s="25">
        <v>0.14399999999999999</v>
      </c>
      <c r="J30" s="23"/>
      <c r="K30" s="23"/>
      <c r="L30" s="26">
        <v>11.2</v>
      </c>
      <c r="M30" s="25">
        <v>28</v>
      </c>
      <c r="N30" s="23">
        <v>126.4</v>
      </c>
      <c r="O30" s="23">
        <v>37.6</v>
      </c>
      <c r="P30" s="26">
        <v>31.2</v>
      </c>
    </row>
    <row r="31" spans="1:17" ht="30" x14ac:dyDescent="0.25">
      <c r="A31" s="13" t="s">
        <v>421</v>
      </c>
      <c r="B31" s="48" t="s">
        <v>146</v>
      </c>
      <c r="C31" s="14">
        <v>200</v>
      </c>
      <c r="D31" s="15"/>
      <c r="E31" s="21">
        <v>0.2</v>
      </c>
      <c r="F31" s="19">
        <v>0.1</v>
      </c>
      <c r="G31" s="22">
        <v>24.1</v>
      </c>
      <c r="H31" s="20">
        <v>98</v>
      </c>
      <c r="I31" s="21">
        <v>0.02</v>
      </c>
      <c r="J31" s="19">
        <v>6</v>
      </c>
      <c r="K31" s="19">
        <v>0</v>
      </c>
      <c r="L31" s="22">
        <v>0</v>
      </c>
      <c r="M31" s="21">
        <v>38</v>
      </c>
      <c r="N31" s="19">
        <v>0</v>
      </c>
      <c r="O31" s="19">
        <v>0</v>
      </c>
      <c r="P31" s="22">
        <v>1.2</v>
      </c>
    </row>
    <row r="32" spans="1:17" ht="30" x14ac:dyDescent="0.25">
      <c r="A32" s="6" t="s">
        <v>421</v>
      </c>
      <c r="B32" s="49" t="s">
        <v>146</v>
      </c>
      <c r="C32" s="4"/>
      <c r="D32" s="5">
        <v>200</v>
      </c>
      <c r="E32" s="25">
        <v>0.2</v>
      </c>
      <c r="F32" s="23">
        <v>0.1</v>
      </c>
      <c r="G32" s="26">
        <v>24.1</v>
      </c>
      <c r="H32" s="24">
        <v>98</v>
      </c>
      <c r="I32" s="25">
        <v>0.02</v>
      </c>
      <c r="J32" s="23">
        <v>6</v>
      </c>
      <c r="K32" s="23">
        <v>0</v>
      </c>
      <c r="L32" s="26">
        <v>0</v>
      </c>
      <c r="M32" s="25">
        <v>38</v>
      </c>
      <c r="N32" s="23">
        <v>0</v>
      </c>
      <c r="O32" s="23">
        <v>0</v>
      </c>
      <c r="P32" s="26">
        <v>1.2</v>
      </c>
    </row>
    <row r="33" spans="1:16" s="33" customFormat="1" x14ac:dyDescent="0.25">
      <c r="A33" s="61"/>
      <c r="B33" s="62" t="s">
        <v>170</v>
      </c>
      <c r="C33" s="63"/>
      <c r="D33" s="64"/>
      <c r="E33" s="65"/>
      <c r="F33" s="66"/>
      <c r="G33" s="67"/>
      <c r="H33" s="68">
        <f>SUM(H21,H23,H25,H27,H29,H31)</f>
        <v>753.99545454545455</v>
      </c>
      <c r="I33" s="65"/>
      <c r="J33" s="66"/>
      <c r="K33" s="66"/>
      <c r="L33" s="67"/>
      <c r="M33" s="65"/>
      <c r="N33" s="66"/>
      <c r="O33" s="66"/>
      <c r="P33" s="67"/>
    </row>
    <row r="34" spans="1:16" s="33" customFormat="1" x14ac:dyDescent="0.25">
      <c r="A34" s="69"/>
      <c r="B34" s="70" t="s">
        <v>171</v>
      </c>
      <c r="C34" s="71"/>
      <c r="D34" s="72"/>
      <c r="E34" s="73"/>
      <c r="F34" s="74"/>
      <c r="G34" s="75"/>
      <c r="H34" s="76">
        <f>SUM(H22,H24,H26,H28,H30,H32)</f>
        <v>918.13181818181829</v>
      </c>
      <c r="I34" s="73"/>
      <c r="J34" s="74"/>
      <c r="K34" s="74"/>
      <c r="L34" s="75"/>
      <c r="M34" s="73"/>
      <c r="N34" s="74"/>
      <c r="O34" s="74"/>
      <c r="P34" s="75"/>
    </row>
    <row r="35" spans="1:16" x14ac:dyDescent="0.25">
      <c r="A35" s="6"/>
      <c r="B35" s="47" t="s">
        <v>132</v>
      </c>
      <c r="C35" s="4"/>
      <c r="D35" s="5"/>
      <c r="E35" s="25"/>
      <c r="F35" s="23"/>
      <c r="G35" s="26"/>
      <c r="H35" s="24"/>
      <c r="I35" s="25"/>
      <c r="J35" s="23"/>
      <c r="K35" s="23"/>
      <c r="L35" s="26"/>
      <c r="M35" s="25"/>
      <c r="N35" s="23"/>
      <c r="O35" s="23"/>
      <c r="P35" s="26"/>
    </row>
    <row r="36" spans="1:16" s="1" customFormat="1" x14ac:dyDescent="0.25">
      <c r="A36" s="94" t="s">
        <v>421</v>
      </c>
      <c r="B36" s="51" t="s">
        <v>366</v>
      </c>
      <c r="C36" s="95" t="s">
        <v>358</v>
      </c>
      <c r="D36" s="96"/>
      <c r="E36" s="97">
        <v>0.8</v>
      </c>
      <c r="F36" s="98">
        <v>0.3</v>
      </c>
      <c r="G36" s="99">
        <v>9.6</v>
      </c>
      <c r="H36" s="100">
        <v>49</v>
      </c>
      <c r="I36" s="97">
        <v>0.06</v>
      </c>
      <c r="J36" s="98">
        <v>10</v>
      </c>
      <c r="K36" s="98">
        <v>0</v>
      </c>
      <c r="L36" s="99">
        <v>0.6</v>
      </c>
      <c r="M36" s="97">
        <v>20</v>
      </c>
      <c r="N36" s="98">
        <v>20</v>
      </c>
      <c r="O36" s="98">
        <v>9</v>
      </c>
      <c r="P36" s="99">
        <v>0.5</v>
      </c>
    </row>
    <row r="37" spans="1:16" s="1" customFormat="1" x14ac:dyDescent="0.25">
      <c r="A37" s="101" t="s">
        <v>421</v>
      </c>
      <c r="B37" s="52" t="s">
        <v>366</v>
      </c>
      <c r="C37" s="102"/>
      <c r="D37" s="103" t="s">
        <v>358</v>
      </c>
      <c r="E37" s="104">
        <v>0.8</v>
      </c>
      <c r="F37" s="105">
        <v>0.3</v>
      </c>
      <c r="G37" s="106">
        <v>9.6</v>
      </c>
      <c r="H37" s="107">
        <v>49</v>
      </c>
      <c r="I37" s="104">
        <v>0.06</v>
      </c>
      <c r="J37" s="105">
        <v>10</v>
      </c>
      <c r="K37" s="105">
        <v>0</v>
      </c>
      <c r="L37" s="106">
        <v>0.6</v>
      </c>
      <c r="M37" s="104">
        <v>20</v>
      </c>
      <c r="N37" s="105">
        <v>20</v>
      </c>
      <c r="O37" s="105">
        <v>9</v>
      </c>
      <c r="P37" s="106">
        <v>0.5</v>
      </c>
    </row>
    <row r="38" spans="1:16" x14ac:dyDescent="0.25">
      <c r="A38" s="13" t="s">
        <v>421</v>
      </c>
      <c r="B38" s="51" t="s">
        <v>329</v>
      </c>
      <c r="C38" s="14">
        <v>60</v>
      </c>
      <c r="D38" s="15"/>
      <c r="E38" s="21">
        <v>4.7</v>
      </c>
      <c r="F38" s="19">
        <v>3.7</v>
      </c>
      <c r="G38" s="22">
        <v>34.200000000000003</v>
      </c>
      <c r="H38" s="20">
        <v>189</v>
      </c>
      <c r="I38" s="21">
        <v>0.06</v>
      </c>
      <c r="J38" s="19">
        <v>0</v>
      </c>
      <c r="K38" s="19">
        <v>0.03</v>
      </c>
      <c r="L38" s="22">
        <v>0.7</v>
      </c>
      <c r="M38" s="21">
        <v>10</v>
      </c>
      <c r="N38" s="19">
        <v>38</v>
      </c>
      <c r="O38" s="19">
        <v>7</v>
      </c>
      <c r="P38" s="22">
        <v>0.6</v>
      </c>
    </row>
    <row r="39" spans="1:16" x14ac:dyDescent="0.25">
      <c r="A39" s="6" t="s">
        <v>421</v>
      </c>
      <c r="B39" s="52" t="s">
        <v>329</v>
      </c>
      <c r="C39" s="4"/>
      <c r="D39" s="5">
        <v>80</v>
      </c>
      <c r="E39" s="25">
        <v>6.26</v>
      </c>
      <c r="F39" s="23">
        <v>4.93</v>
      </c>
      <c r="G39" s="26">
        <v>45.6</v>
      </c>
      <c r="H39" s="24">
        <v>252</v>
      </c>
      <c r="I39" s="25">
        <v>0.08</v>
      </c>
      <c r="J39" s="23">
        <v>0</v>
      </c>
      <c r="K39" s="23">
        <v>0.04</v>
      </c>
      <c r="L39" s="26">
        <v>0.93333333333333335</v>
      </c>
      <c r="M39" s="25">
        <v>13.333333333333334</v>
      </c>
      <c r="N39" s="23">
        <v>50.666666666666664</v>
      </c>
      <c r="O39" s="23">
        <v>9.3333333333333339</v>
      </c>
      <c r="P39" s="26">
        <v>0.8</v>
      </c>
    </row>
    <row r="40" spans="1:16" x14ac:dyDescent="0.25">
      <c r="A40" s="13" t="s">
        <v>421</v>
      </c>
      <c r="B40" s="48" t="s">
        <v>357</v>
      </c>
      <c r="C40" s="14">
        <v>200</v>
      </c>
      <c r="D40" s="15"/>
      <c r="E40" s="21">
        <v>1.4</v>
      </c>
      <c r="F40" s="19">
        <v>0</v>
      </c>
      <c r="G40" s="22">
        <v>29</v>
      </c>
      <c r="H40" s="20">
        <v>122</v>
      </c>
      <c r="I40" s="21">
        <v>0</v>
      </c>
      <c r="J40" s="19">
        <v>0</v>
      </c>
      <c r="K40" s="19">
        <v>0</v>
      </c>
      <c r="L40" s="22">
        <v>0</v>
      </c>
      <c r="M40" s="21">
        <v>1</v>
      </c>
      <c r="N40" s="19">
        <v>0</v>
      </c>
      <c r="O40" s="19">
        <v>0</v>
      </c>
      <c r="P40" s="22">
        <v>0.1</v>
      </c>
    </row>
    <row r="41" spans="1:16" x14ac:dyDescent="0.25">
      <c r="A41" s="16" t="s">
        <v>421</v>
      </c>
      <c r="B41" s="50" t="s">
        <v>357</v>
      </c>
      <c r="C41" s="17"/>
      <c r="D41" s="18">
        <v>200</v>
      </c>
      <c r="E41" s="29">
        <v>1.4</v>
      </c>
      <c r="F41" s="27">
        <v>0</v>
      </c>
      <c r="G41" s="30">
        <v>29</v>
      </c>
      <c r="H41" s="28">
        <v>122</v>
      </c>
      <c r="I41" s="29">
        <v>0</v>
      </c>
      <c r="J41" s="27">
        <v>0</v>
      </c>
      <c r="K41" s="27">
        <v>0</v>
      </c>
      <c r="L41" s="30">
        <v>0</v>
      </c>
      <c r="M41" s="29">
        <v>1</v>
      </c>
      <c r="N41" s="27">
        <v>0</v>
      </c>
      <c r="O41" s="27">
        <v>0</v>
      </c>
      <c r="P41" s="30">
        <v>0.1</v>
      </c>
    </row>
    <row r="42" spans="1:16" x14ac:dyDescent="0.25">
      <c r="A42" s="13" t="s">
        <v>421</v>
      </c>
      <c r="B42" s="48" t="s">
        <v>359</v>
      </c>
      <c r="C42" s="14">
        <v>100</v>
      </c>
      <c r="D42" s="15">
        <v>100</v>
      </c>
      <c r="E42" s="21">
        <v>4.5</v>
      </c>
      <c r="F42" s="19">
        <v>32</v>
      </c>
      <c r="G42" s="22">
        <v>57</v>
      </c>
      <c r="H42" s="20">
        <v>530</v>
      </c>
      <c r="I42" s="29"/>
      <c r="J42" s="27"/>
      <c r="K42" s="27"/>
      <c r="L42" s="30"/>
      <c r="M42" s="29"/>
      <c r="N42" s="27"/>
      <c r="O42" s="27"/>
      <c r="P42" s="30"/>
    </row>
    <row r="43" spans="1:16" s="33" customFormat="1" x14ac:dyDescent="0.25">
      <c r="A43" s="61"/>
      <c r="B43" s="62" t="s">
        <v>170</v>
      </c>
      <c r="C43" s="63"/>
      <c r="D43" s="64"/>
      <c r="E43" s="65"/>
      <c r="F43" s="66"/>
      <c r="G43" s="67"/>
      <c r="H43" s="68">
        <f>SUM(H36,H38,H40)</f>
        <v>360</v>
      </c>
      <c r="I43" s="65"/>
      <c r="J43" s="66"/>
      <c r="K43" s="66"/>
      <c r="L43" s="67"/>
      <c r="M43" s="65"/>
      <c r="N43" s="66"/>
      <c r="O43" s="66"/>
      <c r="P43" s="67"/>
    </row>
    <row r="44" spans="1:16" s="33" customFormat="1" x14ac:dyDescent="0.25">
      <c r="A44" s="69"/>
      <c r="B44" s="70" t="s">
        <v>171</v>
      </c>
      <c r="C44" s="71"/>
      <c r="D44" s="72"/>
      <c r="E44" s="73"/>
      <c r="F44" s="74"/>
      <c r="G44" s="75"/>
      <c r="H44" s="76">
        <f>SUM(H37,H39,H41)</f>
        <v>423</v>
      </c>
      <c r="I44" s="73"/>
      <c r="J44" s="74"/>
      <c r="K44" s="74"/>
      <c r="L44" s="75"/>
      <c r="M44" s="73"/>
      <c r="N44" s="74"/>
      <c r="O44" s="74"/>
      <c r="P44" s="75"/>
    </row>
    <row r="45" spans="1:16" s="33" customFormat="1" x14ac:dyDescent="0.25">
      <c r="A45" s="77"/>
      <c r="B45" s="78" t="s">
        <v>172</v>
      </c>
      <c r="C45" s="79"/>
      <c r="D45" s="80"/>
      <c r="E45" s="81">
        <f t="shared" ref="E45:P45" si="2">SUM(E18,E33,E43)</f>
        <v>21.12</v>
      </c>
      <c r="F45" s="82">
        <f t="shared" si="2"/>
        <v>21.559999999999995</v>
      </c>
      <c r="G45" s="83">
        <f t="shared" si="2"/>
        <v>59.679999999999993</v>
      </c>
      <c r="H45" s="84">
        <f t="shared" si="2"/>
        <v>1684.9954545454545</v>
      </c>
      <c r="I45" s="81">
        <f t="shared" si="2"/>
        <v>0.36</v>
      </c>
      <c r="J45" s="82">
        <f t="shared" si="2"/>
        <v>27.66</v>
      </c>
      <c r="K45" s="82">
        <f t="shared" si="2"/>
        <v>0.20399999999999999</v>
      </c>
      <c r="L45" s="83">
        <f t="shared" si="2"/>
        <v>1.8199999999999998</v>
      </c>
      <c r="M45" s="81">
        <f t="shared" si="2"/>
        <v>307.60000000000002</v>
      </c>
      <c r="N45" s="82">
        <f t="shared" si="2"/>
        <v>428.8</v>
      </c>
      <c r="O45" s="82">
        <f t="shared" si="2"/>
        <v>99.600000000000009</v>
      </c>
      <c r="P45" s="83">
        <f t="shared" si="2"/>
        <v>8.26</v>
      </c>
    </row>
    <row r="46" spans="1:16" s="33" customFormat="1" ht="15.75" thickBot="1" x14ac:dyDescent="0.3">
      <c r="A46" s="85"/>
      <c r="B46" s="86" t="s">
        <v>173</v>
      </c>
      <c r="C46" s="87"/>
      <c r="D46" s="88"/>
      <c r="E46" s="89">
        <f t="shared" ref="E46:P46" si="3">SUM(E19,E34,E44)</f>
        <v>23.3</v>
      </c>
      <c r="F46" s="90">
        <f t="shared" si="3"/>
        <v>24.774999999999999</v>
      </c>
      <c r="G46" s="91">
        <f t="shared" si="3"/>
        <v>68.959999999999994</v>
      </c>
      <c r="H46" s="92">
        <f t="shared" si="3"/>
        <v>1986.8818181818183</v>
      </c>
      <c r="I46" s="89">
        <f t="shared" si="3"/>
        <v>0.40649999999999997</v>
      </c>
      <c r="J46" s="90">
        <f t="shared" si="3"/>
        <v>28</v>
      </c>
      <c r="K46" s="90">
        <f t="shared" si="3"/>
        <v>0.22500000000000001</v>
      </c>
      <c r="L46" s="91">
        <f t="shared" si="3"/>
        <v>1.88</v>
      </c>
      <c r="M46" s="89">
        <f t="shared" si="3"/>
        <v>342.1</v>
      </c>
      <c r="N46" s="90">
        <f t="shared" si="3"/>
        <v>481.25</v>
      </c>
      <c r="O46" s="90">
        <f t="shared" si="3"/>
        <v>113.45</v>
      </c>
      <c r="P46" s="91">
        <f t="shared" si="3"/>
        <v>8.625</v>
      </c>
    </row>
  </sheetData>
  <mergeCells count="9">
    <mergeCell ref="A1:P1"/>
    <mergeCell ref="A2:P2"/>
    <mergeCell ref="A3:A4"/>
    <mergeCell ref="B3:B4"/>
    <mergeCell ref="C3:D3"/>
    <mergeCell ref="E3:G3"/>
    <mergeCell ref="H3:H4"/>
    <mergeCell ref="I3:L3"/>
    <mergeCell ref="M3:P3"/>
  </mergeCells>
  <pageMargins left="0.70866141732283472" right="0.31" top="0.3" bottom="0.3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20</vt:i4>
      </vt:variant>
    </vt:vector>
  </HeadingPairs>
  <TitlesOfParts>
    <vt:vector size="36" baseType="lpstr">
      <vt:lpstr>перечень блюд</vt:lpstr>
      <vt:lpstr>Пищевая ценность</vt:lpstr>
      <vt:lpstr>день 1</vt:lpstr>
      <vt:lpstr>день 2</vt:lpstr>
      <vt:lpstr>день 3</vt:lpstr>
      <vt:lpstr>день 4</vt:lpstr>
      <vt:lpstr>день 5 </vt:lpstr>
      <vt:lpstr>день 6</vt:lpstr>
      <vt:lpstr>день 7</vt:lpstr>
      <vt:lpstr>день 8</vt:lpstr>
      <vt:lpstr>день 9</vt:lpstr>
      <vt:lpstr>день 10</vt:lpstr>
      <vt:lpstr>день 11 </vt:lpstr>
      <vt:lpstr>день 12</vt:lpstr>
      <vt:lpstr>день 13</vt:lpstr>
      <vt:lpstr>день 14</vt:lpstr>
      <vt:lpstr>'день 1'!_1_день</vt:lpstr>
      <vt:lpstr>'день 10'!_1_день</vt:lpstr>
      <vt:lpstr>'день 11 '!_1_день</vt:lpstr>
      <vt:lpstr>'день 12'!_1_день</vt:lpstr>
      <vt:lpstr>'день 13'!_1_день</vt:lpstr>
      <vt:lpstr>'день 14'!_1_день</vt:lpstr>
      <vt:lpstr>'день 3'!_1_день</vt:lpstr>
      <vt:lpstr>'день 4'!_1_день</vt:lpstr>
      <vt:lpstr>'день 5 '!_1_день</vt:lpstr>
      <vt:lpstr>'день 6'!_1_день</vt:lpstr>
      <vt:lpstr>'день 7'!_1_день</vt:lpstr>
      <vt:lpstr>'день 8'!_1_день</vt:lpstr>
      <vt:lpstr>'день 9'!_1_день</vt:lpstr>
      <vt:lpstr>_1_день</vt:lpstr>
      <vt:lpstr>'день 14'!_7_день</vt:lpstr>
      <vt:lpstr>_7_день</vt:lpstr>
      <vt:lpstr>День__первый</vt:lpstr>
      <vt:lpstr>'день 1'!Область_печати</vt:lpstr>
      <vt:lpstr>'день 2'!Область_печати</vt:lpstr>
      <vt:lpstr>'Пищевая ценность'!Область_печати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Пользователь</cp:lastModifiedBy>
  <cp:lastPrinted>2024-05-31T15:23:53Z</cp:lastPrinted>
  <dcterms:created xsi:type="dcterms:W3CDTF">2018-02-16T13:21:28Z</dcterms:created>
  <dcterms:modified xsi:type="dcterms:W3CDTF">2024-11-21T13:21:24Z</dcterms:modified>
</cp:coreProperties>
</file>